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Марценюк С К\MSK\2021\! БЮДЖЕТ 2022\2021-09-14_! ! ! ПРОЕКТ ДБУ 2022 КМУ\Стаття 38 БКУ\"/>
    </mc:Choice>
  </mc:AlternateContent>
  <bookViews>
    <workbookView xWindow="0" yWindow="0" windowWidth="23040" windowHeight="8856"/>
  </bookViews>
  <sheets>
    <sheet name="Космос+літак 2021-2023" sheetId="1" r:id="rId1"/>
  </sheets>
  <definedNames>
    <definedName name="_xlnm._FilterDatabase" localSheetId="0" hidden="1">'Космос+літак 2021-2023'!$A$5:$R$92</definedName>
    <definedName name="_xlnm.Print_Titles" localSheetId="0">'Космос+літак 2021-2023'!$2:$4</definedName>
    <definedName name="_xlnm.Print_Area" localSheetId="0">'Космос+літак 2021-2023'!$A$1:$R$92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2" i="1" l="1"/>
  <c r="P11" i="1" l="1"/>
  <c r="Q30" i="1" l="1"/>
  <c r="R30" i="1"/>
  <c r="P30" i="1"/>
  <c r="K20" i="1"/>
  <c r="Q20" i="1"/>
  <c r="R20" i="1"/>
  <c r="P20" i="1"/>
  <c r="P18" i="1" s="1"/>
  <c r="K30" i="1" l="1"/>
  <c r="K18" i="1" s="1"/>
  <c r="P54" i="1" l="1"/>
  <c r="K58" i="1" l="1"/>
  <c r="K54" i="1"/>
  <c r="K48" i="1"/>
  <c r="K43" i="1"/>
  <c r="K42" i="1" s="1"/>
  <c r="P87" i="1" l="1"/>
  <c r="P80" i="1"/>
  <c r="P77" i="1"/>
  <c r="Q64" i="1"/>
  <c r="R64" i="1"/>
  <c r="P64" i="1"/>
  <c r="Q87" i="1"/>
  <c r="R87" i="1"/>
  <c r="Q77" i="1"/>
  <c r="R77" i="1"/>
  <c r="Q80" i="1"/>
  <c r="R80" i="1"/>
  <c r="P58" i="1"/>
  <c r="L35" i="1"/>
  <c r="L92" i="1" s="1"/>
  <c r="K35" i="1"/>
  <c r="P35" i="1"/>
  <c r="P62" i="1" l="1"/>
  <c r="R62" i="1"/>
  <c r="Q62" i="1"/>
  <c r="K64" i="1"/>
  <c r="K62" i="1" s="1"/>
  <c r="P39" i="1"/>
  <c r="Q58" i="1"/>
  <c r="R58" i="1"/>
  <c r="Q54" i="1"/>
  <c r="R54" i="1"/>
  <c r="Q48" i="1"/>
  <c r="R48" i="1"/>
  <c r="Q43" i="1"/>
  <c r="R43" i="1"/>
  <c r="P43" i="1"/>
  <c r="K7" i="1"/>
  <c r="Q35" i="1"/>
  <c r="R35" i="1"/>
  <c r="P48" i="1" l="1"/>
  <c r="P42" i="1" s="1"/>
  <c r="R42" i="1" l="1"/>
  <c r="Q42" i="1"/>
  <c r="P37" i="1" l="1"/>
  <c r="Q37" i="1"/>
  <c r="R37" i="1"/>
  <c r="R39" i="1" l="1"/>
  <c r="Q39" i="1"/>
  <c r="R18" i="1"/>
  <c r="Q18" i="1"/>
  <c r="R7" i="1"/>
  <c r="R6" i="1" s="1"/>
  <c r="Q7" i="1"/>
  <c r="Q6" i="1" s="1"/>
  <c r="P7" i="1"/>
  <c r="R15" i="1"/>
  <c r="Q15" i="1"/>
  <c r="P15" i="1"/>
  <c r="R11" i="1"/>
  <c r="Q11" i="1"/>
  <c r="Q92" i="1" l="1"/>
  <c r="R92" i="1"/>
  <c r="P6" i="1"/>
  <c r="K39" i="1" l="1"/>
  <c r="O7" i="1"/>
  <c r="G7" i="1"/>
  <c r="K11" i="1" l="1"/>
  <c r="K15" i="1" l="1"/>
  <c r="K92" i="1" s="1"/>
</calcChain>
</file>

<file path=xl/sharedStrings.xml><?xml version="1.0" encoding="utf-8"?>
<sst xmlns="http://schemas.openxmlformats.org/spreadsheetml/2006/main" count="358" uniqueCount="122">
  <si>
    <t>Бюджет міста Києва</t>
  </si>
  <si>
    <t xml:space="preserve">м.Київ, вул. Московська, 8 </t>
  </si>
  <si>
    <t>Казенне підприємство соціального приладобудування "Арсенал"</t>
  </si>
  <si>
    <t>26000000000</t>
  </si>
  <si>
    <t xml:space="preserve">№542/17 від 22.02.2017 (із змінами №1284/18 від 28.11.2018) </t>
  </si>
  <si>
    <t>м. Харків, вул. Академіка Проскури, 1</t>
  </si>
  <si>
    <t>Науково-виробние підприємство ХАРТРОН-ПЛАНТ ЛТД (ТОВ)</t>
  </si>
  <si>
    <t>№542/17 від 22.02.2017 
(із змінами №1284/18 від 28.11.2018)</t>
  </si>
  <si>
    <t>Науково-виробние підприємство ХАРТРОН-АРКОС (ТОВ)</t>
  </si>
  <si>
    <t>№ 27 від 28.11.2018</t>
  </si>
  <si>
    <t>Науково-виробние підприємство ХАРТРОН-ЮКОМ (ТОВ)</t>
  </si>
  <si>
    <t>№ 275-8/VII від 21.06.2016</t>
  </si>
  <si>
    <t>Державне підприємство "Науково-виробниче обєднання "Павлоградський хімічний завод"</t>
  </si>
  <si>
    <t>5%</t>
  </si>
  <si>
    <t>Павлоградський механічний завод ДП "ВО "Південний машинобудівний завод ім. О. М. Макарова"</t>
  </si>
  <si>
    <t>грошова оцінка земельних ділянок визначена окремо по кожній земельній ділянці</t>
  </si>
  <si>
    <t>м. Дніпро, вул. Криворізька, 1</t>
  </si>
  <si>
    <t>Державне підприємство "Виробниче обєднання Південний машинобудівний завод імені О. М. Маркарова"</t>
  </si>
  <si>
    <t>00152135</t>
  </si>
  <si>
    <t>Державне підприємство "Український науково-дослідний конструкторсько-технологічний інститут еластомерних матеріалів і виробів"</t>
  </si>
  <si>
    <t>Рішення місцевої ради (номер та дата)</t>
  </si>
  <si>
    <t>Площа земельної ділянки, на яку надано пільгу, га</t>
  </si>
  <si>
    <t>ЄДРПОУ</t>
  </si>
  <si>
    <t xml:space="preserve">Назва підприємства </t>
  </si>
  <si>
    <t>Назва бюджету адміністративно-територіальної одиниці</t>
  </si>
  <si>
    <t>Код бюджету</t>
  </si>
  <si>
    <t>Вид діяльності суб'єкта господарювання</t>
  </si>
  <si>
    <t>Публічне акціонерне товариство "Мотор Січ"</t>
  </si>
  <si>
    <t xml:space="preserve"> м.Запоріжжя, 
пр-т Моторобудівників, 15</t>
  </si>
  <si>
    <t>м.Запоріжжя, вул. 8 Березня/вул.Омельченка/вул.Кругова</t>
  </si>
  <si>
    <t>м.Запоріжжя, вул.Деповська</t>
  </si>
  <si>
    <t>м.Запоріжжя, район Передаточинського кар'єру</t>
  </si>
  <si>
    <t>м.Запоріжжя, вул.Виробнича, 9</t>
  </si>
  <si>
    <t>м.Запоріжжя, вул. Випробувачів, 11</t>
  </si>
  <si>
    <t>Харківське державне авіаційне виробниче підприємство</t>
  </si>
  <si>
    <t>№ 542/17 від 22.02.2017 (зі змінами № 1284/18 від 28.11.2018)</t>
  </si>
  <si>
    <t>Державне підприємство "АНТОНОВ"</t>
  </si>
  <si>
    <t>м. Київ, Святошинський район</t>
  </si>
  <si>
    <t>Рішення КМР №256/5 від 26.10.1944</t>
  </si>
  <si>
    <t>м. Київ, Святошинський район, 
вул. Академіка Палладіна, 60</t>
  </si>
  <si>
    <t>Рішення КМР № 858 від 18.06.1963</t>
  </si>
  <si>
    <t>Рішення КМР № 475-р від 09.08.1985</t>
  </si>
  <si>
    <t>м. Київ, Святошинський район,  
56 квартал Київського лісництва</t>
  </si>
  <si>
    <t>м. Київ, Святошинський район, 
вул. Верховинна, 14</t>
  </si>
  <si>
    <t>Рішення КМР № 1083/2 від 03.11.1975</t>
  </si>
  <si>
    <t>м. Київ, Святошинський район, 
вул. Генерала Вітрука, 3а</t>
  </si>
  <si>
    <t>Рішення КМР № 652 від 14.05.1963</t>
  </si>
  <si>
    <t>Відкрите акціонерне товариство "Меридіан" 
ім. С.П.Корольова</t>
  </si>
  <si>
    <t>космічна діяльність</t>
  </si>
  <si>
    <t>літакобудування</t>
  </si>
  <si>
    <t>Юридична адреса підприємства</t>
  </si>
  <si>
    <t>Усього:</t>
  </si>
  <si>
    <t>м. Дніпро,
вул. Бориса Кротова, 24а</t>
  </si>
  <si>
    <t>м. Павлоград, 
вул. Заводська, 44</t>
  </si>
  <si>
    <t>м. Запоріжжя, 
пр. Соборний, 166</t>
  </si>
  <si>
    <t>м. Харків, 
вул. Академіка Проскури, 1</t>
  </si>
  <si>
    <t>м.Запоріжжя, 
вул. 8 Березня, 15</t>
  </si>
  <si>
    <t>м.Запоріжжя, 
вул. Магістральна</t>
  </si>
  <si>
    <t>м.Запоріжжя, 
вул.Деповська</t>
  </si>
  <si>
    <t>м. Запоріжжя, 
вул. Іванова, 2</t>
  </si>
  <si>
    <t>м.Запоріжжя, 
вул. Іванова, 2</t>
  </si>
  <si>
    <t>м.Запоріжжя, 
вул. Блакитна, 14-а</t>
  </si>
  <si>
    <t>м.Запоріжжя, 
вул. Базова, 2-г</t>
  </si>
  <si>
    <t>м. Харків, 
вул. Сумська, 134</t>
  </si>
  <si>
    <t>Харківська обл., 
с. Васищеве</t>
  </si>
  <si>
    <t>Харківська обл., 
с. Циркуни</t>
  </si>
  <si>
    <t xml:space="preserve">м.Київ, 
вул. Академіка Туполєва, 1 </t>
  </si>
  <si>
    <t>м. Київ, 
Святошинський район, 
вул. Академіка Палладіна, 60</t>
  </si>
  <si>
    <t>м. Київ, Святошинський район,  
квартал Київського лісництва</t>
  </si>
  <si>
    <t>м. Київ, Святошинський район, 
вул. Академіка Туполєва, 1</t>
  </si>
  <si>
    <t>м. Київ, Святошинський район, 
вул. 
Академіка Палладіна, 60</t>
  </si>
  <si>
    <t>м. Київ,
бульвар Вацвала Гавела, 8</t>
  </si>
  <si>
    <t>Грошова оцінка земельної ділянки, грн</t>
  </si>
  <si>
    <t>на 2022 рік</t>
  </si>
  <si>
    <t>№ 13/27 від 06.12.2017 зі змінами</t>
  </si>
  <si>
    <t>04502000000</t>
  </si>
  <si>
    <t>м. Павлоград, вул. Корольова Сергія, 10</t>
  </si>
  <si>
    <t>0,7%</t>
  </si>
  <si>
    <t>м. Київ, Шевченківський район, вул. Академіка Туполєва, 4-б</t>
  </si>
  <si>
    <t>Рішення КМР № 536 від 05.04.1960</t>
  </si>
  <si>
    <t>Державне науково-виробниче підприємство "Об'єднання Комунар"</t>
  </si>
  <si>
    <t>61070, м.Харків, вул. Рудика, буд. 8</t>
  </si>
  <si>
    <t>№542/17 від 22.02.2017 (із змінами №1284/18 від 28.11.2018)</t>
  </si>
  <si>
    <t>Бюджет Харківської міської територіальної громади</t>
  </si>
  <si>
    <t>04576000000</t>
  </si>
  <si>
    <t xml:space="preserve">Бюджет Дніпровської міської територіальної громади </t>
  </si>
  <si>
    <t>04584000000</t>
  </si>
  <si>
    <t>Бюджет Павлоградської міської територіальної громади</t>
  </si>
  <si>
    <t xml:space="preserve">Бюджет Богданівської сільської територіальної громади </t>
  </si>
  <si>
    <t>Богуславська сільська рада Павлоградського району Дніпропетровської області</t>
  </si>
  <si>
    <t>08562000000</t>
  </si>
  <si>
    <t>Бюджет Запорізької міської територіальної громади</t>
  </si>
  <si>
    <t>Бюджет Безлюдівської селищної територіальної громади</t>
  </si>
  <si>
    <t>Бюджет Циркунівської сільської територіальної громади</t>
  </si>
  <si>
    <t>Сума додаткової дотації на 2021 рік, тис.грн</t>
  </si>
  <si>
    <t>Сума звільнення від земельного податку на 2021 рік, тис. грн</t>
  </si>
  <si>
    <t>на 2023 рік</t>
  </si>
  <si>
    <t>Сума звільнення від земельного податку на 2020 рік, грн</t>
  </si>
  <si>
    <t xml:space="preserve">м. Павлоград, 
вул. Корольова Сергія, 10
Павлоградська міська рада Дніпропетровської області </t>
  </si>
  <si>
    <t>Рішення КМР №242/5629 від 23.06.2011 зі змінами та доповненнями</t>
  </si>
  <si>
    <t>Державна акціонерна холдингова компанія "Артем"</t>
  </si>
  <si>
    <t>м. Київ, вул. Мельникова 2/10</t>
  </si>
  <si>
    <t>Публічне акціонерне товариство "Київський завод "Радар"</t>
  </si>
  <si>
    <t>м. Київ, вул. Предславенська 35</t>
  </si>
  <si>
    <t>Державне підприємство "Завод 410 цивільної авіації"</t>
  </si>
  <si>
    <t>м. Київ, просп. Воздухофлотський 94</t>
  </si>
  <si>
    <t>№1211-58/VII від 17.06.2020</t>
  </si>
  <si>
    <t>Бюджет Миколаївської міської територіальної громади</t>
  </si>
  <si>
    <t>Державне підприємство "Миколаївський авіаремонтний завод "НАРП"</t>
  </si>
  <si>
    <t>м. Миколаїв, вул. Знаменська, буд. 4</t>
  </si>
  <si>
    <t>09794409</t>
  </si>
  <si>
    <t xml:space="preserve">№ 7/3 від 07.07.2011 зі змінами  
№ 48/9 від 18.06.2015
№22/3 від 13.07.2017
№52/15 від 10.07.2019 </t>
  </si>
  <si>
    <t>Прогнозна сума звільнення від земельного податку, 
тис. грн</t>
  </si>
  <si>
    <t>Ставка податку на 2021 рік, %</t>
  </si>
  <si>
    <t>Інформація 
щодо сум наданих пільг земельного податку суб'єктам господарювання космічної діяльності та літакобудування у 2021-2023 роках</t>
  </si>
  <si>
    <t>Ставка податку на 2020 рік, %</t>
  </si>
  <si>
    <t xml:space="preserve">№879-39/VII від 09.07.2019 </t>
  </si>
  <si>
    <t>№879-39/VII від 09.07.2019</t>
  </si>
  <si>
    <t>-</t>
  </si>
  <si>
    <t>Державне підприємство "Запорізьке машинобудівне конструкторське бюро "Прогрес"
 ім. академіка О. Г. Ільченка</t>
  </si>
  <si>
    <t xml:space="preserve"> XXХVI сесія VIІ скликання 17.05.2019</t>
  </si>
  <si>
    <t xml:space="preserve"> XLVIІІ сесія VII скликання 29.05.2020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</si>
</sst>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#,##0.0000"/>
    <numFmt numFmtId="165" formatCode="#,##0.0"/>
    <numFmt numFmtId="166" formatCode="0.0%"/>
    <numFmt numFmtId="167" formatCode="0.0000"/>
    <numFmt numFmtId="168" formatCode="0.00000"/>
  </numFmts>
  <fonts count="12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2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b/>
      <sz val="18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11" fillId="0" borderId="0"/>
  </cellStyleXfs>
  <cellXfs count="204">
    <xf numFmtId="0" fontId="0" fillId="0" borderId="0" xfId="0"/>
    <xf numFmtId="165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4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horizontal="center" vertical="center" wrapText="1"/>
    </xf>
    <xf numFmtId="1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 wrapText="1"/>
    </xf>
    <xf numFmtId="165" fontId="4" fillId="0" borderId="1" xfId="0" applyNumberFormat="1" applyFont="1" applyBorder="1" applyAlignment="1">
      <alignment horizontal="left" vertical="center" wrapText="1"/>
    </xf>
    <xf numFmtId="9" fontId="1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165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4" fontId="1" fillId="2" borderId="1" xfId="0" applyNumberFormat="1" applyFont="1" applyFill="1" applyBorder="1" applyAlignment="1">
      <alignment vertical="center" wrapText="1"/>
    </xf>
    <xf numFmtId="4" fontId="4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horizontal="right" vertical="center"/>
    </xf>
    <xf numFmtId="165" fontId="1" fillId="2" borderId="1" xfId="0" applyNumberFormat="1" applyFont="1" applyFill="1" applyBorder="1" applyAlignment="1">
      <alignment horizontal="righ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1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2" fillId="3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4" fillId="3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2" borderId="0" xfId="0" applyFont="1" applyFill="1" applyAlignment="1">
      <alignment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horizontal="center" vertical="center"/>
    </xf>
    <xf numFmtId="165" fontId="1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14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vertical="center"/>
    </xf>
    <xf numFmtId="4" fontId="4" fillId="2" borderId="1" xfId="0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right" vertical="center" wrapText="1"/>
    </xf>
    <xf numFmtId="165" fontId="4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4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164" fontId="3" fillId="4" borderId="1" xfId="0" applyNumberFormat="1" applyFont="1" applyFill="1" applyBorder="1" applyAlignment="1">
      <alignment vertical="center" wrapText="1"/>
    </xf>
    <xf numFmtId="4" fontId="2" fillId="4" borderId="1" xfId="0" applyNumberFormat="1" applyFont="1" applyFill="1" applyBorder="1" applyAlignment="1">
      <alignment vertical="center" wrapText="1"/>
    </xf>
    <xf numFmtId="165" fontId="3" fillId="4" borderId="1" xfId="0" applyNumberFormat="1" applyFont="1" applyFill="1" applyBorder="1" applyAlignment="1">
      <alignment horizontal="right" vertical="center"/>
    </xf>
    <xf numFmtId="164" fontId="3" fillId="4" borderId="1" xfId="0" applyNumberFormat="1" applyFont="1" applyFill="1" applyBorder="1" applyAlignment="1">
      <alignment horizontal="right" vertical="center" wrapText="1"/>
    </xf>
    <xf numFmtId="4" fontId="3" fillId="4" borderId="1" xfId="0" applyNumberFormat="1" applyFont="1" applyFill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center" vertical="center" wrapText="1"/>
    </xf>
    <xf numFmtId="165" fontId="2" fillId="4" borderId="1" xfId="0" applyNumberFormat="1" applyFont="1" applyFill="1" applyBorder="1" applyAlignment="1">
      <alignment horizontal="right" vertical="center" wrapText="1"/>
    </xf>
    <xf numFmtId="9" fontId="3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right" vertical="center" wrapText="1"/>
    </xf>
    <xf numFmtId="49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vertical="center" wrapText="1"/>
    </xf>
    <xf numFmtId="165" fontId="2" fillId="4" borderId="1" xfId="0" applyNumberFormat="1" applyFont="1" applyFill="1" applyBorder="1" applyAlignment="1">
      <alignment horizontal="left" vertical="center" wrapText="1"/>
    </xf>
    <xf numFmtId="165" fontId="2" fillId="4" borderId="1" xfId="0" applyNumberFormat="1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center" vertical="center" wrapText="1"/>
    </xf>
    <xf numFmtId="14" fontId="2" fillId="4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167" fontId="3" fillId="4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167" fontId="1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right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horizontal="center" vertical="center" wrapText="1"/>
    </xf>
    <xf numFmtId="9" fontId="1" fillId="0" borderId="1" xfId="0" applyNumberFormat="1" applyFont="1" applyFill="1" applyBorder="1" applyAlignment="1">
      <alignment vertical="center" wrapText="1"/>
    </xf>
    <xf numFmtId="165" fontId="1" fillId="2" borderId="1" xfId="0" applyNumberFormat="1" applyFont="1" applyFill="1" applyBorder="1" applyAlignment="1">
      <alignment horizontal="center" vertical="center" wrapText="1"/>
    </xf>
    <xf numFmtId="168" fontId="1" fillId="0" borderId="0" xfId="0" applyNumberFormat="1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right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165" fontId="1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 wrapText="1"/>
    </xf>
    <xf numFmtId="165" fontId="1" fillId="0" borderId="1" xfId="0" applyNumberFormat="1" applyFont="1" applyBorder="1" applyAlignment="1">
      <alignment vertical="center"/>
    </xf>
    <xf numFmtId="165" fontId="10" fillId="4" borderId="1" xfId="0" applyNumberFormat="1" applyFont="1" applyFill="1" applyBorder="1" applyAlignment="1">
      <alignment horizontal="right" vertical="center" wrapText="1"/>
    </xf>
    <xf numFmtId="165" fontId="5" fillId="4" borderId="1" xfId="0" applyNumberFormat="1" applyFont="1" applyFill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165" fontId="1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165" fontId="4" fillId="0" borderId="1" xfId="0" applyNumberFormat="1" applyFont="1" applyFill="1" applyBorder="1" applyAlignment="1">
      <alignment horizontal="center" vertical="center" wrapText="1"/>
    </xf>
    <xf numFmtId="165" fontId="1" fillId="2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right" vertical="center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165" fontId="4" fillId="3" borderId="0" xfId="0" applyNumberFormat="1" applyFont="1" applyFill="1" applyAlignment="1">
      <alignment vertical="center"/>
    </xf>
    <xf numFmtId="166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9" fontId="1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5" fontId="1" fillId="0" borderId="0" xfId="0" applyNumberFormat="1" applyFont="1" applyFill="1" applyAlignment="1">
      <alignment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center" vertical="center" wrapText="1"/>
    </xf>
    <xf numFmtId="165" fontId="4" fillId="0" borderId="4" xfId="0" applyNumberFormat="1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7" fillId="4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3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165" fontId="1" fillId="2" borderId="2" xfId="0" applyNumberFormat="1" applyFont="1" applyFill="1" applyBorder="1" applyAlignment="1">
      <alignment horizontal="right" vertical="center"/>
    </xf>
    <xf numFmtId="165" fontId="1" fillId="2" borderId="3" xfId="0" applyNumberFormat="1" applyFont="1" applyFill="1" applyBorder="1" applyAlignment="1">
      <alignment horizontal="right" vertical="center"/>
    </xf>
    <xf numFmtId="165" fontId="1" fillId="2" borderId="2" xfId="0" applyNumberFormat="1" applyFont="1" applyFill="1" applyBorder="1" applyAlignment="1">
      <alignment horizontal="center" vertical="center"/>
    </xf>
    <xf numFmtId="165" fontId="1" fillId="2" borderId="3" xfId="0" applyNumberFormat="1" applyFont="1" applyFill="1" applyBorder="1" applyAlignment="1">
      <alignment horizontal="center" vertical="center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right" vertical="center" wrapText="1"/>
    </xf>
    <xf numFmtId="4" fontId="4" fillId="0" borderId="3" xfId="0" applyNumberFormat="1" applyFont="1" applyFill="1" applyBorder="1" applyAlignment="1">
      <alignment horizontal="right" vertical="center" wrapText="1"/>
    </xf>
  </cellXfs>
  <cellStyles count="2">
    <cellStyle name="Звичайний" xfId="0" builtinId="0"/>
    <cellStyle name="Звичайни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96"/>
  <sheetViews>
    <sheetView tabSelected="1" view="pageBreakPreview" zoomScale="55" zoomScaleNormal="100" zoomScaleSheetLayoutView="55" workbookViewId="0">
      <selection activeCell="P92" sqref="P92"/>
    </sheetView>
  </sheetViews>
  <sheetFormatPr defaultColWidth="8.88671875" defaultRowHeight="18" x14ac:dyDescent="0.3"/>
  <cols>
    <col min="1" max="1" width="17.109375" style="48" bestFit="1" customWidth="1"/>
    <col min="2" max="2" width="44.33203125" style="37" customWidth="1"/>
    <col min="3" max="3" width="21.33203125" style="48" customWidth="1"/>
    <col min="4" max="4" width="27.33203125" style="37" customWidth="1"/>
    <col min="5" max="5" width="12.44140625" style="48" bestFit="1" customWidth="1"/>
    <col min="6" max="6" width="26.88671875" style="37" customWidth="1"/>
    <col min="7" max="7" width="14.5546875" style="37" customWidth="1"/>
    <col min="8" max="8" width="13.109375" style="37" customWidth="1"/>
    <col min="9" max="9" width="23.109375" style="37" customWidth="1"/>
    <col min="10" max="10" width="20" style="46" customWidth="1"/>
    <col min="11" max="11" width="22.88671875" style="37" customWidth="1"/>
    <col min="12" max="12" width="17.33203125" style="127" customWidth="1"/>
    <col min="13" max="13" width="14.109375" style="37" customWidth="1"/>
    <col min="14" max="14" width="22.88671875" style="37" customWidth="1"/>
    <col min="15" max="15" width="22.44140625" style="43" customWidth="1"/>
    <col min="16" max="16" width="22.44140625" style="37" customWidth="1"/>
    <col min="17" max="18" width="17.109375" style="37" customWidth="1"/>
    <col min="19" max="19" width="8.88671875" style="37"/>
    <col min="20" max="21" width="11" style="37" bestFit="1" customWidth="1"/>
    <col min="22" max="16384" width="8.88671875" style="37"/>
  </cols>
  <sheetData>
    <row r="1" spans="1:21" ht="72" customHeight="1" x14ac:dyDescent="0.3">
      <c r="A1" s="174" t="s">
        <v>114</v>
      </c>
      <c r="B1" s="174"/>
      <c r="C1" s="174"/>
      <c r="D1" s="174"/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</row>
    <row r="2" spans="1:21" ht="18.75" customHeight="1" x14ac:dyDescent="0.3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128"/>
      <c r="M2" s="59"/>
      <c r="N2" s="59"/>
      <c r="O2" s="59"/>
      <c r="P2" s="59"/>
      <c r="Q2" s="59"/>
      <c r="R2" s="59"/>
    </row>
    <row r="3" spans="1:21" ht="73.95" customHeight="1" x14ac:dyDescent="0.3">
      <c r="A3" s="177" t="s">
        <v>25</v>
      </c>
      <c r="B3" s="177" t="s">
        <v>24</v>
      </c>
      <c r="C3" s="177" t="s">
        <v>26</v>
      </c>
      <c r="D3" s="177" t="s">
        <v>23</v>
      </c>
      <c r="E3" s="177" t="s">
        <v>22</v>
      </c>
      <c r="F3" s="177" t="s">
        <v>50</v>
      </c>
      <c r="G3" s="175" t="s">
        <v>21</v>
      </c>
      <c r="H3" s="175" t="s">
        <v>115</v>
      </c>
      <c r="I3" s="175" t="s">
        <v>20</v>
      </c>
      <c r="J3" s="179" t="s">
        <v>72</v>
      </c>
      <c r="K3" s="175" t="s">
        <v>97</v>
      </c>
      <c r="L3" s="178" t="s">
        <v>94</v>
      </c>
      <c r="M3" s="175" t="s">
        <v>113</v>
      </c>
      <c r="N3" s="175" t="s">
        <v>20</v>
      </c>
      <c r="O3" s="176" t="s">
        <v>72</v>
      </c>
      <c r="P3" s="175" t="s">
        <v>95</v>
      </c>
      <c r="Q3" s="177" t="s">
        <v>112</v>
      </c>
      <c r="R3" s="177"/>
    </row>
    <row r="4" spans="1:21" ht="87.75" customHeight="1" x14ac:dyDescent="0.3">
      <c r="A4" s="177"/>
      <c r="B4" s="177"/>
      <c r="C4" s="177"/>
      <c r="D4" s="177"/>
      <c r="E4" s="177"/>
      <c r="F4" s="177"/>
      <c r="G4" s="175"/>
      <c r="H4" s="175"/>
      <c r="I4" s="175"/>
      <c r="J4" s="179"/>
      <c r="K4" s="175"/>
      <c r="L4" s="178"/>
      <c r="M4" s="175"/>
      <c r="N4" s="175"/>
      <c r="O4" s="176"/>
      <c r="P4" s="175"/>
      <c r="Q4" s="107" t="s">
        <v>73</v>
      </c>
      <c r="R4" s="107" t="s">
        <v>96</v>
      </c>
    </row>
    <row r="5" spans="1:21" x14ac:dyDescent="0.3">
      <c r="A5" s="60">
        <v>1</v>
      </c>
      <c r="B5" s="60">
        <v>2</v>
      </c>
      <c r="C5" s="60">
        <v>3</v>
      </c>
      <c r="D5" s="60">
        <v>4</v>
      </c>
      <c r="E5" s="60">
        <v>5</v>
      </c>
      <c r="F5" s="60">
        <v>6</v>
      </c>
      <c r="G5" s="61">
        <v>7</v>
      </c>
      <c r="H5" s="61">
        <v>8</v>
      </c>
      <c r="I5" s="61">
        <v>9</v>
      </c>
      <c r="J5" s="58">
        <v>10</v>
      </c>
      <c r="K5" s="61">
        <v>11</v>
      </c>
      <c r="L5" s="129">
        <v>12</v>
      </c>
      <c r="M5" s="61">
        <v>13</v>
      </c>
      <c r="N5" s="61">
        <v>14</v>
      </c>
      <c r="O5" s="55">
        <v>15</v>
      </c>
      <c r="P5" s="61">
        <v>16</v>
      </c>
      <c r="Q5" s="61">
        <v>17</v>
      </c>
      <c r="R5" s="61">
        <v>18</v>
      </c>
    </row>
    <row r="6" spans="1:21" s="42" customFormat="1" ht="34.799999999999997" x14ac:dyDescent="0.3">
      <c r="A6" s="63" t="s">
        <v>75</v>
      </c>
      <c r="B6" s="62" t="s">
        <v>88</v>
      </c>
      <c r="C6" s="63"/>
      <c r="D6" s="64"/>
      <c r="E6" s="63"/>
      <c r="F6" s="64"/>
      <c r="G6" s="85"/>
      <c r="H6" s="73"/>
      <c r="I6" s="72"/>
      <c r="J6" s="65"/>
      <c r="K6" s="74">
        <v>1940513.4400000002</v>
      </c>
      <c r="L6" s="67">
        <v>1956.6000000000001</v>
      </c>
      <c r="M6" s="67"/>
      <c r="N6" s="71"/>
      <c r="O6" s="65"/>
      <c r="P6" s="67">
        <f t="shared" ref="P6:R6" si="0">P7</f>
        <v>1980.8</v>
      </c>
      <c r="Q6" s="67">
        <f t="shared" si="0"/>
        <v>2303.3000000000002</v>
      </c>
      <c r="R6" s="67">
        <f t="shared" si="0"/>
        <v>0</v>
      </c>
    </row>
    <row r="7" spans="1:21" s="43" customFormat="1" ht="99.6" customHeight="1" x14ac:dyDescent="0.3">
      <c r="A7" s="29" t="s">
        <v>75</v>
      </c>
      <c r="B7" s="27" t="s">
        <v>88</v>
      </c>
      <c r="C7" s="29" t="s">
        <v>48</v>
      </c>
      <c r="D7" s="29" t="s">
        <v>14</v>
      </c>
      <c r="E7" s="29">
        <v>14310170</v>
      </c>
      <c r="F7" s="29" t="s">
        <v>76</v>
      </c>
      <c r="G7" s="86">
        <f>SUM(G8:G10)</f>
        <v>3216.1538999999998</v>
      </c>
      <c r="H7" s="87"/>
      <c r="I7" s="120"/>
      <c r="J7" s="120"/>
      <c r="K7" s="56">
        <f>K8+K9+K10</f>
        <v>1935983.1700000002</v>
      </c>
      <c r="L7" s="132"/>
      <c r="M7" s="50"/>
      <c r="N7" s="50"/>
      <c r="O7" s="56">
        <f t="shared" ref="O7" si="1">O8+O9+O10</f>
        <v>46067075.600000001</v>
      </c>
      <c r="P7" s="132">
        <f>P8+P9+P10</f>
        <v>1980.8</v>
      </c>
      <c r="Q7" s="132">
        <f t="shared" ref="Q7:R7" si="2">Q8+Q9+Q10</f>
        <v>2303.3000000000002</v>
      </c>
      <c r="R7" s="132">
        <f t="shared" si="2"/>
        <v>0</v>
      </c>
    </row>
    <row r="8" spans="1:21" s="41" customFormat="1" ht="125.25" customHeight="1" x14ac:dyDescent="0.3">
      <c r="A8" s="105" t="s">
        <v>75</v>
      </c>
      <c r="B8" s="5" t="s">
        <v>88</v>
      </c>
      <c r="C8" s="105" t="s">
        <v>48</v>
      </c>
      <c r="D8" s="123"/>
      <c r="E8" s="118"/>
      <c r="F8" s="116" t="s">
        <v>89</v>
      </c>
      <c r="G8" s="117">
        <v>10.1968</v>
      </c>
      <c r="H8" s="116" t="s">
        <v>77</v>
      </c>
      <c r="I8" s="116" t="s">
        <v>116</v>
      </c>
      <c r="J8" s="126">
        <v>332476.15000000002</v>
      </c>
      <c r="K8" s="1">
        <v>997.43</v>
      </c>
      <c r="L8" s="34"/>
      <c r="M8" s="109">
        <v>0.01</v>
      </c>
      <c r="N8" s="111" t="s">
        <v>106</v>
      </c>
      <c r="O8" s="54">
        <v>332476.2</v>
      </c>
      <c r="P8" s="34">
        <v>3.3</v>
      </c>
      <c r="Q8" s="34">
        <v>16.600000000000001</v>
      </c>
      <c r="R8" s="34"/>
    </row>
    <row r="9" spans="1:21" s="41" customFormat="1" ht="120.75" customHeight="1" x14ac:dyDescent="0.3">
      <c r="A9" s="105" t="s">
        <v>75</v>
      </c>
      <c r="B9" s="5" t="s">
        <v>88</v>
      </c>
      <c r="C9" s="105" t="s">
        <v>48</v>
      </c>
      <c r="D9" s="5"/>
      <c r="E9" s="118"/>
      <c r="F9" s="116" t="s">
        <v>89</v>
      </c>
      <c r="G9" s="117">
        <v>1802.4721999999999</v>
      </c>
      <c r="H9" s="116" t="s">
        <v>77</v>
      </c>
      <c r="I9" s="116" t="s">
        <v>117</v>
      </c>
      <c r="J9" s="126">
        <v>7730642.2999999998</v>
      </c>
      <c r="K9" s="1">
        <v>34787.89</v>
      </c>
      <c r="L9" s="34"/>
      <c r="M9" s="109">
        <v>0.01</v>
      </c>
      <c r="N9" s="111" t="s">
        <v>106</v>
      </c>
      <c r="O9" s="54">
        <v>7730642.2999999998</v>
      </c>
      <c r="P9" s="34">
        <v>77.3</v>
      </c>
      <c r="Q9" s="34">
        <v>386.5</v>
      </c>
      <c r="R9" s="34"/>
    </row>
    <row r="10" spans="1:21" s="41" customFormat="1" ht="118.5" customHeight="1" x14ac:dyDescent="0.3">
      <c r="A10" s="105" t="s">
        <v>75</v>
      </c>
      <c r="B10" s="5" t="s">
        <v>88</v>
      </c>
      <c r="C10" s="105" t="s">
        <v>48</v>
      </c>
      <c r="D10" s="5"/>
      <c r="E10" s="118"/>
      <c r="F10" s="116" t="s">
        <v>89</v>
      </c>
      <c r="G10" s="117">
        <v>1403.4848999999999</v>
      </c>
      <c r="H10" s="116" t="s">
        <v>13</v>
      </c>
      <c r="I10" s="116" t="s">
        <v>117</v>
      </c>
      <c r="J10" s="126">
        <v>38003957.100000001</v>
      </c>
      <c r="K10" s="1">
        <v>1900197.85</v>
      </c>
      <c r="L10" s="34"/>
      <c r="M10" s="116" t="s">
        <v>13</v>
      </c>
      <c r="N10" s="111" t="s">
        <v>106</v>
      </c>
      <c r="O10" s="54">
        <v>38003957.100000001</v>
      </c>
      <c r="P10" s="34">
        <v>1900.2</v>
      </c>
      <c r="Q10" s="34">
        <v>1900.2</v>
      </c>
      <c r="R10" s="34"/>
    </row>
    <row r="11" spans="1:21" s="42" customFormat="1" ht="34.799999999999997" x14ac:dyDescent="0.3">
      <c r="A11" s="63" t="s">
        <v>84</v>
      </c>
      <c r="B11" s="62" t="s">
        <v>85</v>
      </c>
      <c r="C11" s="63"/>
      <c r="D11" s="63"/>
      <c r="E11" s="63"/>
      <c r="F11" s="62"/>
      <c r="G11" s="85"/>
      <c r="H11" s="85"/>
      <c r="I11" s="68"/>
      <c r="J11" s="69"/>
      <c r="K11" s="69">
        <f>K12+K13</f>
        <v>269022781.74000001</v>
      </c>
      <c r="L11" s="70">
        <v>288996.39999999997</v>
      </c>
      <c r="M11" s="70"/>
      <c r="N11" s="71"/>
      <c r="O11" s="72"/>
      <c r="P11" s="70">
        <f>P12+P13</f>
        <v>298052</v>
      </c>
      <c r="Q11" s="70">
        <f t="shared" ref="Q11:R11" si="3">Q12+Q13</f>
        <v>298052</v>
      </c>
      <c r="R11" s="70">
        <f t="shared" si="3"/>
        <v>0</v>
      </c>
    </row>
    <row r="12" spans="1:21" s="39" customFormat="1" ht="144" x14ac:dyDescent="0.3">
      <c r="A12" s="26" t="s">
        <v>84</v>
      </c>
      <c r="B12" s="27" t="s">
        <v>85</v>
      </c>
      <c r="C12" s="105" t="s">
        <v>48</v>
      </c>
      <c r="D12" s="118" t="s">
        <v>19</v>
      </c>
      <c r="E12" s="35" t="s">
        <v>18</v>
      </c>
      <c r="F12" s="23" t="s">
        <v>52</v>
      </c>
      <c r="G12" s="117">
        <v>8.8800000000000008</v>
      </c>
      <c r="H12" s="109">
        <v>0.03</v>
      </c>
      <c r="I12" s="119" t="s">
        <v>74</v>
      </c>
      <c r="J12" s="120">
        <v>362311992</v>
      </c>
      <c r="K12" s="156">
        <v>2438637</v>
      </c>
      <c r="L12" s="33"/>
      <c r="M12" s="109">
        <v>0.03</v>
      </c>
      <c r="N12" s="119" t="s">
        <v>74</v>
      </c>
      <c r="O12" s="53">
        <v>10143771</v>
      </c>
      <c r="P12" s="34">
        <v>2702.3</v>
      </c>
      <c r="Q12" s="102">
        <v>2702.3</v>
      </c>
      <c r="R12" s="102"/>
    </row>
    <row r="13" spans="1:21" s="40" customFormat="1" ht="78" customHeight="1" x14ac:dyDescent="0.3">
      <c r="A13" s="190" t="s">
        <v>84</v>
      </c>
      <c r="B13" s="192" t="s">
        <v>85</v>
      </c>
      <c r="C13" s="167" t="s">
        <v>48</v>
      </c>
      <c r="D13" s="167" t="s">
        <v>17</v>
      </c>
      <c r="E13" s="167">
        <v>14308368</v>
      </c>
      <c r="F13" s="184" t="s">
        <v>16</v>
      </c>
      <c r="G13" s="189">
        <v>556.92190000000005</v>
      </c>
      <c r="H13" s="153">
        <v>2.3E-2</v>
      </c>
      <c r="I13" s="180" t="s">
        <v>74</v>
      </c>
      <c r="J13" s="201" t="s">
        <v>15</v>
      </c>
      <c r="K13" s="202">
        <v>266584144.74000001</v>
      </c>
      <c r="L13" s="199"/>
      <c r="M13" s="153">
        <v>2.3E-2</v>
      </c>
      <c r="N13" s="180" t="s">
        <v>74</v>
      </c>
      <c r="O13" s="194" t="s">
        <v>15</v>
      </c>
      <c r="P13" s="195">
        <v>295349.7</v>
      </c>
      <c r="Q13" s="195">
        <v>295349.7</v>
      </c>
      <c r="R13" s="197"/>
      <c r="U13" s="157"/>
    </row>
    <row r="14" spans="1:21" s="154" customFormat="1" ht="78" customHeight="1" x14ac:dyDescent="0.3">
      <c r="A14" s="191"/>
      <c r="B14" s="193"/>
      <c r="C14" s="169"/>
      <c r="D14" s="169"/>
      <c r="E14" s="169"/>
      <c r="F14" s="185"/>
      <c r="G14" s="189"/>
      <c r="H14" s="155">
        <v>0.03</v>
      </c>
      <c r="I14" s="180"/>
      <c r="J14" s="201"/>
      <c r="K14" s="203"/>
      <c r="L14" s="200"/>
      <c r="M14" s="155">
        <v>0.03</v>
      </c>
      <c r="N14" s="180"/>
      <c r="O14" s="194"/>
      <c r="P14" s="196"/>
      <c r="Q14" s="196"/>
      <c r="R14" s="198"/>
    </row>
    <row r="15" spans="1:21" s="42" customFormat="1" ht="34.799999999999997" x14ac:dyDescent="0.3">
      <c r="A15" s="63" t="s">
        <v>86</v>
      </c>
      <c r="B15" s="62" t="s">
        <v>87</v>
      </c>
      <c r="C15" s="63"/>
      <c r="D15" s="63"/>
      <c r="E15" s="63"/>
      <c r="F15" s="62"/>
      <c r="G15" s="85"/>
      <c r="H15" s="85"/>
      <c r="I15" s="68"/>
      <c r="J15" s="69"/>
      <c r="K15" s="69">
        <f t="shared" ref="K15" si="4">K16+K17</f>
        <v>14344306.719999999</v>
      </c>
      <c r="L15" s="70">
        <v>14344.3</v>
      </c>
      <c r="M15" s="70"/>
      <c r="N15" s="71"/>
      <c r="O15" s="72"/>
      <c r="P15" s="70">
        <f>P16+P17</f>
        <v>14309.7</v>
      </c>
      <c r="Q15" s="70">
        <f t="shared" ref="Q15:R15" si="5">Q16+Q17</f>
        <v>42929.1</v>
      </c>
      <c r="R15" s="70">
        <f t="shared" si="5"/>
        <v>0</v>
      </c>
    </row>
    <row r="16" spans="1:21" s="41" customFormat="1" ht="133.94999999999999" customHeight="1" x14ac:dyDescent="0.3">
      <c r="A16" s="105" t="s">
        <v>86</v>
      </c>
      <c r="B16" s="5" t="s">
        <v>87</v>
      </c>
      <c r="C16" s="105" t="s">
        <v>48</v>
      </c>
      <c r="D16" s="118" t="s">
        <v>14</v>
      </c>
      <c r="E16" s="118">
        <v>14310170</v>
      </c>
      <c r="F16" s="118" t="s">
        <v>98</v>
      </c>
      <c r="G16" s="104">
        <v>5.2557</v>
      </c>
      <c r="H16" s="109">
        <v>0.01</v>
      </c>
      <c r="I16" s="122" t="s">
        <v>11</v>
      </c>
      <c r="J16" s="31">
        <v>19796119.620000001</v>
      </c>
      <c r="K16" s="100">
        <v>197961.2</v>
      </c>
      <c r="L16" s="133"/>
      <c r="M16" s="109">
        <v>0.01</v>
      </c>
      <c r="N16" s="117" t="s">
        <v>11</v>
      </c>
      <c r="O16" s="20">
        <v>19796119.620000001</v>
      </c>
      <c r="P16" s="133">
        <v>198</v>
      </c>
      <c r="Q16" s="133">
        <v>593.9</v>
      </c>
      <c r="R16" s="133"/>
    </row>
    <row r="17" spans="1:20" s="41" customFormat="1" ht="108" x14ac:dyDescent="0.3">
      <c r="A17" s="105" t="s">
        <v>86</v>
      </c>
      <c r="B17" s="5" t="s">
        <v>87</v>
      </c>
      <c r="C17" s="105" t="s">
        <v>48</v>
      </c>
      <c r="D17" s="118" t="s">
        <v>12</v>
      </c>
      <c r="E17" s="118">
        <v>14310112</v>
      </c>
      <c r="F17" s="5" t="s">
        <v>53</v>
      </c>
      <c r="G17" s="104">
        <v>532.46531000000004</v>
      </c>
      <c r="H17" s="3">
        <v>0.01</v>
      </c>
      <c r="I17" s="121" t="s">
        <v>11</v>
      </c>
      <c r="J17" s="28">
        <v>1414634592</v>
      </c>
      <c r="K17" s="2">
        <v>14146345.52</v>
      </c>
      <c r="L17" s="34"/>
      <c r="M17" s="109">
        <v>0.01</v>
      </c>
      <c r="N17" s="117" t="s">
        <v>11</v>
      </c>
      <c r="O17" s="53">
        <v>1411173791</v>
      </c>
      <c r="P17" s="34">
        <v>14111.7</v>
      </c>
      <c r="Q17" s="34">
        <v>42335.199999999997</v>
      </c>
      <c r="R17" s="34"/>
    </row>
    <row r="18" spans="1:20" s="44" customFormat="1" ht="34.799999999999997" x14ac:dyDescent="0.3">
      <c r="A18" s="75" t="s">
        <v>90</v>
      </c>
      <c r="B18" s="76" t="s">
        <v>91</v>
      </c>
      <c r="C18" s="77"/>
      <c r="D18" s="78"/>
      <c r="E18" s="131"/>
      <c r="F18" s="79"/>
      <c r="G18" s="88"/>
      <c r="H18" s="89"/>
      <c r="I18" s="66"/>
      <c r="J18" s="66"/>
      <c r="K18" s="74">
        <f>K19+K20+K30</f>
        <v>11437144.500000002</v>
      </c>
      <c r="L18" s="67">
        <v>11628.5</v>
      </c>
      <c r="M18" s="67"/>
      <c r="N18" s="71"/>
      <c r="O18" s="74"/>
      <c r="P18" s="67">
        <f>P19+P20+P30</f>
        <v>11627.4</v>
      </c>
      <c r="Q18" s="67">
        <f t="shared" ref="Q18:R18" si="6">Q19+Q20+Q30</f>
        <v>11627.4</v>
      </c>
      <c r="R18" s="67">
        <f t="shared" si="6"/>
        <v>11502.9</v>
      </c>
      <c r="T18" s="152"/>
    </row>
    <row r="19" spans="1:20" s="41" customFormat="1" ht="72" x14ac:dyDescent="0.3">
      <c r="A19" s="24" t="s">
        <v>90</v>
      </c>
      <c r="B19" s="6" t="s">
        <v>91</v>
      </c>
      <c r="C19" s="105" t="s">
        <v>48</v>
      </c>
      <c r="D19" s="6" t="s">
        <v>10</v>
      </c>
      <c r="E19" s="118">
        <v>30241610</v>
      </c>
      <c r="F19" s="4" t="s">
        <v>54</v>
      </c>
      <c r="G19" s="90">
        <v>0.39090000000000003</v>
      </c>
      <c r="H19" s="3">
        <v>0.01</v>
      </c>
      <c r="I19" s="1" t="s">
        <v>9</v>
      </c>
      <c r="J19" s="28">
        <v>12546339</v>
      </c>
      <c r="K19" s="2">
        <v>125463.39</v>
      </c>
      <c r="L19" s="34"/>
      <c r="M19" s="109">
        <v>0.01</v>
      </c>
      <c r="N19" s="1" t="s">
        <v>9</v>
      </c>
      <c r="O19" s="53">
        <v>12447624.15</v>
      </c>
      <c r="P19" s="34">
        <v>124.5</v>
      </c>
      <c r="Q19" s="34">
        <v>124.5</v>
      </c>
      <c r="R19" s="34"/>
    </row>
    <row r="20" spans="1:20" ht="54" x14ac:dyDescent="0.3">
      <c r="A20" s="25" t="s">
        <v>90</v>
      </c>
      <c r="B20" s="11" t="s">
        <v>91</v>
      </c>
      <c r="C20" s="60" t="s">
        <v>49</v>
      </c>
      <c r="D20" s="11" t="s">
        <v>27</v>
      </c>
      <c r="E20" s="60">
        <v>14307794</v>
      </c>
      <c r="F20" s="12" t="s">
        <v>28</v>
      </c>
      <c r="G20" s="91"/>
      <c r="H20" s="148"/>
      <c r="I20" s="13"/>
      <c r="J20" s="149"/>
      <c r="K20" s="150">
        <f>K21+K22+K23+K24+K25+K26+K27+K28+K29</f>
        <v>9055709.3800000008</v>
      </c>
      <c r="L20" s="33"/>
      <c r="M20" s="33"/>
      <c r="N20" s="147"/>
      <c r="O20" s="146"/>
      <c r="P20" s="33">
        <f>SUM(P21:P29)</f>
        <v>9247</v>
      </c>
      <c r="Q20" s="33">
        <f t="shared" ref="Q20:R20" si="7">SUM(Q21:Q29)</f>
        <v>9247</v>
      </c>
      <c r="R20" s="33">
        <f t="shared" si="7"/>
        <v>9247</v>
      </c>
    </row>
    <row r="21" spans="1:20" ht="36" x14ac:dyDescent="0.3">
      <c r="A21" s="25" t="s">
        <v>90</v>
      </c>
      <c r="B21" s="11" t="s">
        <v>91</v>
      </c>
      <c r="C21" s="60" t="s">
        <v>49</v>
      </c>
      <c r="D21" s="30"/>
      <c r="E21" s="125"/>
      <c r="F21" s="15" t="s">
        <v>56</v>
      </c>
      <c r="G21" s="92">
        <v>59.549399999999999</v>
      </c>
      <c r="H21" s="16">
        <v>0.01</v>
      </c>
      <c r="I21" s="60" t="s">
        <v>9</v>
      </c>
      <c r="J21" s="31">
        <v>10547600</v>
      </c>
      <c r="K21" s="17">
        <v>6021667.0300000003</v>
      </c>
      <c r="L21" s="34"/>
      <c r="M21" s="109">
        <v>0.01</v>
      </c>
      <c r="N21" s="60" t="s">
        <v>9</v>
      </c>
      <c r="O21" s="53">
        <v>628103251</v>
      </c>
      <c r="P21" s="34">
        <v>6281</v>
      </c>
      <c r="Q21" s="34">
        <v>6281</v>
      </c>
      <c r="R21" s="34">
        <v>6281</v>
      </c>
    </row>
    <row r="22" spans="1:20" ht="36" x14ac:dyDescent="0.3">
      <c r="A22" s="25" t="s">
        <v>90</v>
      </c>
      <c r="B22" s="11" t="s">
        <v>91</v>
      </c>
      <c r="C22" s="60" t="s">
        <v>49</v>
      </c>
      <c r="D22" s="30"/>
      <c r="E22" s="125"/>
      <c r="F22" s="15" t="s">
        <v>56</v>
      </c>
      <c r="G22" s="92">
        <v>1.1599999999999999</v>
      </c>
      <c r="H22" s="16">
        <v>0.01</v>
      </c>
      <c r="I22" s="60" t="s">
        <v>9</v>
      </c>
      <c r="J22" s="31">
        <v>10826200</v>
      </c>
      <c r="K22" s="17">
        <v>125583.92</v>
      </c>
      <c r="L22" s="34"/>
      <c r="M22" s="109">
        <v>0.01</v>
      </c>
      <c r="N22" s="60" t="s">
        <v>9</v>
      </c>
      <c r="O22" s="53">
        <v>12558392</v>
      </c>
      <c r="P22" s="34">
        <v>125.6</v>
      </c>
      <c r="Q22" s="34">
        <v>125.6</v>
      </c>
      <c r="R22" s="34">
        <v>125.6</v>
      </c>
    </row>
    <row r="23" spans="1:20" ht="54" x14ac:dyDescent="0.3">
      <c r="A23" s="25" t="s">
        <v>90</v>
      </c>
      <c r="B23" s="11" t="s">
        <v>91</v>
      </c>
      <c r="C23" s="60" t="s">
        <v>49</v>
      </c>
      <c r="D23" s="30"/>
      <c r="E23" s="125"/>
      <c r="F23" s="15" t="s">
        <v>29</v>
      </c>
      <c r="G23" s="92">
        <v>4.3578000000000001</v>
      </c>
      <c r="H23" s="16">
        <v>0.01</v>
      </c>
      <c r="I23" s="60" t="s">
        <v>9</v>
      </c>
      <c r="J23" s="31">
        <v>10887899</v>
      </c>
      <c r="K23" s="17">
        <v>474483.79</v>
      </c>
      <c r="L23" s="34"/>
      <c r="M23" s="16">
        <v>0.01</v>
      </c>
      <c r="N23" s="60" t="s">
        <v>9</v>
      </c>
      <c r="O23" s="53">
        <v>47447291</v>
      </c>
      <c r="P23" s="34">
        <v>474.5</v>
      </c>
      <c r="Q23" s="34">
        <v>474.5</v>
      </c>
      <c r="R23" s="34">
        <v>474.5</v>
      </c>
    </row>
    <row r="24" spans="1:20" ht="36" x14ac:dyDescent="0.3">
      <c r="A24" s="25" t="s">
        <v>90</v>
      </c>
      <c r="B24" s="11" t="s">
        <v>91</v>
      </c>
      <c r="C24" s="60" t="s">
        <v>49</v>
      </c>
      <c r="D24" s="30"/>
      <c r="E24" s="125"/>
      <c r="F24" s="15" t="s">
        <v>57</v>
      </c>
      <c r="G24" s="92">
        <v>0.1983</v>
      </c>
      <c r="H24" s="16">
        <v>0.01</v>
      </c>
      <c r="I24" s="60" t="s">
        <v>9</v>
      </c>
      <c r="J24" s="31">
        <v>3039798.29</v>
      </c>
      <c r="K24" s="17">
        <v>6027.92</v>
      </c>
      <c r="L24" s="34"/>
      <c r="M24" s="16">
        <v>0.01</v>
      </c>
      <c r="N24" s="60" t="s">
        <v>9</v>
      </c>
      <c r="O24" s="53">
        <v>602792</v>
      </c>
      <c r="P24" s="34">
        <v>6</v>
      </c>
      <c r="Q24" s="34">
        <v>6</v>
      </c>
      <c r="R24" s="34">
        <v>6</v>
      </c>
    </row>
    <row r="25" spans="1:20" ht="36" x14ac:dyDescent="0.3">
      <c r="A25" s="25" t="s">
        <v>90</v>
      </c>
      <c r="B25" s="11" t="s">
        <v>91</v>
      </c>
      <c r="C25" s="60" t="s">
        <v>49</v>
      </c>
      <c r="D25" s="30"/>
      <c r="E25" s="125"/>
      <c r="F25" s="15" t="s">
        <v>30</v>
      </c>
      <c r="G25" s="92">
        <v>0.2046</v>
      </c>
      <c r="H25" s="16">
        <v>0.01</v>
      </c>
      <c r="I25" s="60" t="s">
        <v>9</v>
      </c>
      <c r="J25" s="31">
        <v>3071700.88</v>
      </c>
      <c r="K25" s="17">
        <v>6284.7</v>
      </c>
      <c r="L25" s="34"/>
      <c r="M25" s="16">
        <v>0.01</v>
      </c>
      <c r="N25" s="60" t="s">
        <v>9</v>
      </c>
      <c r="O25" s="53">
        <v>628470</v>
      </c>
      <c r="P25" s="34">
        <v>6.3</v>
      </c>
      <c r="Q25" s="34">
        <v>6.3</v>
      </c>
      <c r="R25" s="34">
        <v>6.3</v>
      </c>
    </row>
    <row r="26" spans="1:20" ht="36" x14ac:dyDescent="0.3">
      <c r="A26" s="25" t="s">
        <v>90</v>
      </c>
      <c r="B26" s="11" t="s">
        <v>91</v>
      </c>
      <c r="C26" s="60" t="s">
        <v>49</v>
      </c>
      <c r="D26" s="30"/>
      <c r="E26" s="125"/>
      <c r="F26" s="15" t="s">
        <v>58</v>
      </c>
      <c r="G26" s="92">
        <v>0.2084</v>
      </c>
      <c r="H26" s="16">
        <v>0.01</v>
      </c>
      <c r="I26" s="60" t="s">
        <v>9</v>
      </c>
      <c r="J26" s="28">
        <v>5292701.54</v>
      </c>
      <c r="K26" s="17">
        <v>11029.99</v>
      </c>
      <c r="L26" s="34"/>
      <c r="M26" s="16">
        <v>0.01</v>
      </c>
      <c r="N26" s="60" t="s">
        <v>9</v>
      </c>
      <c r="O26" s="53">
        <v>1102999</v>
      </c>
      <c r="P26" s="34">
        <v>11</v>
      </c>
      <c r="Q26" s="34">
        <v>11</v>
      </c>
      <c r="R26" s="34">
        <v>11</v>
      </c>
    </row>
    <row r="27" spans="1:20" ht="54" x14ac:dyDescent="0.3">
      <c r="A27" s="25" t="s">
        <v>90</v>
      </c>
      <c r="B27" s="11" t="s">
        <v>91</v>
      </c>
      <c r="C27" s="60" t="s">
        <v>49</v>
      </c>
      <c r="D27" s="30"/>
      <c r="E27" s="125"/>
      <c r="F27" s="15" t="s">
        <v>31</v>
      </c>
      <c r="G27" s="92">
        <v>1.972</v>
      </c>
      <c r="H27" s="16">
        <v>0.01</v>
      </c>
      <c r="I27" s="22" t="s">
        <v>9</v>
      </c>
      <c r="J27" s="28">
        <v>3350099.9</v>
      </c>
      <c r="K27" s="17">
        <v>66063.97</v>
      </c>
      <c r="L27" s="34"/>
      <c r="M27" s="3">
        <v>0.01</v>
      </c>
      <c r="N27" s="36" t="s">
        <v>9</v>
      </c>
      <c r="O27" s="53">
        <v>6606397</v>
      </c>
      <c r="P27" s="34">
        <v>66.099999999999994</v>
      </c>
      <c r="Q27" s="34">
        <v>66.099999999999994</v>
      </c>
      <c r="R27" s="34">
        <v>66.099999999999994</v>
      </c>
    </row>
    <row r="28" spans="1:20" ht="36" x14ac:dyDescent="0.3">
      <c r="A28" s="25" t="s">
        <v>90</v>
      </c>
      <c r="B28" s="11" t="s">
        <v>91</v>
      </c>
      <c r="C28" s="60" t="s">
        <v>49</v>
      </c>
      <c r="D28" s="30"/>
      <c r="E28" s="125"/>
      <c r="F28" s="15" t="s">
        <v>56</v>
      </c>
      <c r="G28" s="92">
        <v>1.1592</v>
      </c>
      <c r="H28" s="16" t="s">
        <v>118</v>
      </c>
      <c r="I28" s="22" t="s">
        <v>118</v>
      </c>
      <c r="J28" s="28" t="s">
        <v>118</v>
      </c>
      <c r="K28" s="17">
        <v>67976.649999999994</v>
      </c>
      <c r="L28" s="34"/>
      <c r="M28" s="3" t="s">
        <v>118</v>
      </c>
      <c r="N28" s="36" t="s">
        <v>118</v>
      </c>
      <c r="O28" s="151" t="s">
        <v>118</v>
      </c>
      <c r="P28" s="115" t="s">
        <v>118</v>
      </c>
      <c r="Q28" s="115" t="s">
        <v>118</v>
      </c>
      <c r="R28" s="115" t="s">
        <v>118</v>
      </c>
    </row>
    <row r="29" spans="1:20" ht="36" x14ac:dyDescent="0.3">
      <c r="A29" s="25" t="s">
        <v>90</v>
      </c>
      <c r="B29" s="11" t="s">
        <v>91</v>
      </c>
      <c r="C29" s="60" t="s">
        <v>49</v>
      </c>
      <c r="D29" s="30"/>
      <c r="E29" s="125"/>
      <c r="F29" s="15" t="s">
        <v>32</v>
      </c>
      <c r="G29" s="92">
        <v>36.522799999999997</v>
      </c>
      <c r="H29" s="16">
        <v>0.01</v>
      </c>
      <c r="I29" s="22" t="s">
        <v>9</v>
      </c>
      <c r="J29" s="28">
        <v>6233001.7000000002</v>
      </c>
      <c r="K29" s="17">
        <v>2276591.41</v>
      </c>
      <c r="L29" s="34"/>
      <c r="M29" s="109">
        <v>0.01</v>
      </c>
      <c r="N29" s="111" t="s">
        <v>9</v>
      </c>
      <c r="O29" s="53">
        <v>227646675</v>
      </c>
      <c r="P29" s="34">
        <v>2276.5</v>
      </c>
      <c r="Q29" s="34">
        <v>2276.5</v>
      </c>
      <c r="R29" s="34">
        <v>2276.5</v>
      </c>
    </row>
    <row r="30" spans="1:20" ht="144" x14ac:dyDescent="0.3">
      <c r="A30" s="60" t="s">
        <v>90</v>
      </c>
      <c r="B30" s="11" t="s">
        <v>91</v>
      </c>
      <c r="C30" s="60" t="s">
        <v>49</v>
      </c>
      <c r="D30" s="19" t="s">
        <v>119</v>
      </c>
      <c r="E30" s="60">
        <v>14312921</v>
      </c>
      <c r="F30" s="15" t="s">
        <v>59</v>
      </c>
      <c r="G30" s="91"/>
      <c r="H30" s="93"/>
      <c r="I30" s="14"/>
      <c r="J30" s="31"/>
      <c r="K30" s="150">
        <f>K31+K32+K33+K34</f>
        <v>2255971.73</v>
      </c>
      <c r="L30" s="33"/>
      <c r="M30" s="33"/>
      <c r="N30" s="147"/>
      <c r="O30" s="146"/>
      <c r="P30" s="33">
        <f>P31+P32+P33+P34</f>
        <v>2255.9</v>
      </c>
      <c r="Q30" s="33">
        <f t="shared" ref="Q30:R30" si="8">Q31+Q32+Q33+Q34</f>
        <v>2255.9</v>
      </c>
      <c r="R30" s="33">
        <f t="shared" si="8"/>
        <v>2255.9</v>
      </c>
    </row>
    <row r="31" spans="1:20" ht="36" x14ac:dyDescent="0.3">
      <c r="A31" s="60" t="s">
        <v>90</v>
      </c>
      <c r="B31" s="11" t="s">
        <v>91</v>
      </c>
      <c r="C31" s="60" t="s">
        <v>49</v>
      </c>
      <c r="D31" s="30"/>
      <c r="E31" s="125"/>
      <c r="F31" s="15" t="s">
        <v>60</v>
      </c>
      <c r="G31" s="92">
        <v>13.2019</v>
      </c>
      <c r="H31" s="16">
        <v>0.01</v>
      </c>
      <c r="I31" s="18" t="s">
        <v>9</v>
      </c>
      <c r="J31" s="28">
        <v>13995955</v>
      </c>
      <c r="K31" s="17">
        <v>1847727.63</v>
      </c>
      <c r="L31" s="34"/>
      <c r="M31" s="16">
        <v>0.01</v>
      </c>
      <c r="N31" s="18" t="s">
        <v>9</v>
      </c>
      <c r="O31" s="53">
        <v>184772762.65000001</v>
      </c>
      <c r="P31" s="34">
        <v>1847.7</v>
      </c>
      <c r="Q31" s="34">
        <v>1847.7</v>
      </c>
      <c r="R31" s="34">
        <v>1847.7</v>
      </c>
    </row>
    <row r="32" spans="1:20" ht="36" x14ac:dyDescent="0.3">
      <c r="A32" s="60" t="s">
        <v>90</v>
      </c>
      <c r="B32" s="11" t="s">
        <v>91</v>
      </c>
      <c r="C32" s="60" t="s">
        <v>49</v>
      </c>
      <c r="D32" s="30"/>
      <c r="E32" s="125"/>
      <c r="F32" s="15" t="s">
        <v>33</v>
      </c>
      <c r="G32" s="92">
        <v>1.6812</v>
      </c>
      <c r="H32" s="16">
        <v>0.01</v>
      </c>
      <c r="I32" s="18" t="s">
        <v>9</v>
      </c>
      <c r="J32" s="28">
        <v>5442994</v>
      </c>
      <c r="K32" s="17">
        <v>91507.62</v>
      </c>
      <c r="L32" s="34"/>
      <c r="M32" s="16">
        <v>0.01</v>
      </c>
      <c r="N32" s="18" t="s">
        <v>9</v>
      </c>
      <c r="O32" s="53">
        <v>9150762</v>
      </c>
      <c r="P32" s="34">
        <v>91.5</v>
      </c>
      <c r="Q32" s="34">
        <v>91.5</v>
      </c>
      <c r="R32" s="34">
        <v>91.5</v>
      </c>
    </row>
    <row r="33" spans="1:18" ht="36" x14ac:dyDescent="0.3">
      <c r="A33" s="60" t="s">
        <v>90</v>
      </c>
      <c r="B33" s="11" t="s">
        <v>91</v>
      </c>
      <c r="C33" s="60" t="s">
        <v>49</v>
      </c>
      <c r="D33" s="30"/>
      <c r="E33" s="125"/>
      <c r="F33" s="15" t="s">
        <v>61</v>
      </c>
      <c r="G33" s="92">
        <v>3.4723999999999999</v>
      </c>
      <c r="H33" s="16">
        <v>0.01</v>
      </c>
      <c r="I33" s="18" t="s">
        <v>9</v>
      </c>
      <c r="J33" s="28">
        <v>2244020</v>
      </c>
      <c r="K33" s="17">
        <v>77921.350000000006</v>
      </c>
      <c r="L33" s="34"/>
      <c r="M33" s="16">
        <v>0.01</v>
      </c>
      <c r="N33" s="18" t="s">
        <v>9</v>
      </c>
      <c r="O33" s="53">
        <v>7792135</v>
      </c>
      <c r="P33" s="34">
        <v>77.900000000000006</v>
      </c>
      <c r="Q33" s="34">
        <v>77.900000000000006</v>
      </c>
      <c r="R33" s="34">
        <v>77.900000000000006</v>
      </c>
    </row>
    <row r="34" spans="1:18" ht="36" x14ac:dyDescent="0.3">
      <c r="A34" s="60" t="s">
        <v>90</v>
      </c>
      <c r="B34" s="11" t="s">
        <v>91</v>
      </c>
      <c r="C34" s="60" t="s">
        <v>49</v>
      </c>
      <c r="D34" s="30"/>
      <c r="E34" s="125"/>
      <c r="F34" s="15" t="s">
        <v>62</v>
      </c>
      <c r="G34" s="92">
        <v>3.9672000000000001</v>
      </c>
      <c r="H34" s="16">
        <v>0.01</v>
      </c>
      <c r="I34" s="18" t="s">
        <v>9</v>
      </c>
      <c r="J34" s="20">
        <v>6019740</v>
      </c>
      <c r="K34" s="17">
        <v>238815.13</v>
      </c>
      <c r="L34" s="34"/>
      <c r="M34" s="16">
        <v>0.01</v>
      </c>
      <c r="N34" s="18" t="s">
        <v>9</v>
      </c>
      <c r="O34" s="53">
        <v>23881513</v>
      </c>
      <c r="P34" s="34">
        <v>238.8</v>
      </c>
      <c r="Q34" s="34">
        <v>238.8</v>
      </c>
      <c r="R34" s="34">
        <v>238.8</v>
      </c>
    </row>
    <row r="35" spans="1:18" s="42" customFormat="1" ht="41.4" customHeight="1" x14ac:dyDescent="0.3">
      <c r="A35" s="77">
        <v>14549000000</v>
      </c>
      <c r="B35" s="76" t="s">
        <v>107</v>
      </c>
      <c r="C35" s="77"/>
      <c r="D35" s="78"/>
      <c r="E35" s="131"/>
      <c r="F35" s="64"/>
      <c r="G35" s="94"/>
      <c r="H35" s="81"/>
      <c r="I35" s="74"/>
      <c r="J35" s="74"/>
      <c r="K35" s="74">
        <f>K36</f>
        <v>0</v>
      </c>
      <c r="L35" s="72">
        <f>L36</f>
        <v>0</v>
      </c>
      <c r="M35" s="72"/>
      <c r="N35" s="80"/>
      <c r="O35" s="74"/>
      <c r="P35" s="72">
        <f>P36</f>
        <v>3587.3</v>
      </c>
      <c r="Q35" s="72">
        <f t="shared" ref="Q35:R35" si="9">Q36</f>
        <v>3587.3</v>
      </c>
      <c r="R35" s="72">
        <f t="shared" si="9"/>
        <v>3587.3</v>
      </c>
    </row>
    <row r="36" spans="1:18" s="40" customFormat="1" ht="162" x14ac:dyDescent="0.3">
      <c r="A36" s="113">
        <v>14549000000</v>
      </c>
      <c r="B36" s="5" t="s">
        <v>107</v>
      </c>
      <c r="C36" s="113" t="s">
        <v>49</v>
      </c>
      <c r="D36" s="119" t="s">
        <v>108</v>
      </c>
      <c r="E36" s="35" t="s">
        <v>110</v>
      </c>
      <c r="F36" s="4" t="s">
        <v>109</v>
      </c>
      <c r="G36" s="117">
        <v>91.958016999999998</v>
      </c>
      <c r="H36" s="109">
        <v>0.01</v>
      </c>
      <c r="I36" s="116" t="s">
        <v>111</v>
      </c>
      <c r="J36" s="100">
        <v>358728224</v>
      </c>
      <c r="K36" s="2"/>
      <c r="L36" s="102"/>
      <c r="M36" s="109">
        <v>0.01</v>
      </c>
      <c r="N36" s="116" t="s">
        <v>111</v>
      </c>
      <c r="O36" s="100">
        <v>358728224</v>
      </c>
      <c r="P36" s="102">
        <v>3587.3</v>
      </c>
      <c r="Q36" s="102">
        <v>3587.3</v>
      </c>
      <c r="R36" s="102">
        <v>3587.3</v>
      </c>
    </row>
    <row r="37" spans="1:18" s="38" customFormat="1" ht="34.799999999999997" x14ac:dyDescent="0.3">
      <c r="A37" s="77">
        <v>20516000000</v>
      </c>
      <c r="B37" s="76" t="s">
        <v>93</v>
      </c>
      <c r="C37" s="63"/>
      <c r="D37" s="77"/>
      <c r="E37" s="77"/>
      <c r="F37" s="63"/>
      <c r="G37" s="85"/>
      <c r="H37" s="82"/>
      <c r="I37" s="83"/>
      <c r="J37" s="83"/>
      <c r="K37" s="74">
        <v>1700.83</v>
      </c>
      <c r="L37" s="67">
        <v>1.7</v>
      </c>
      <c r="M37" s="82"/>
      <c r="N37" s="71"/>
      <c r="O37" s="70"/>
      <c r="P37" s="67">
        <f>P38</f>
        <v>1.7</v>
      </c>
      <c r="Q37" s="67">
        <f t="shared" ref="Q37:R37" si="10">Q38</f>
        <v>1.7</v>
      </c>
      <c r="R37" s="67">
        <f t="shared" si="10"/>
        <v>1.7</v>
      </c>
    </row>
    <row r="38" spans="1:18" ht="54" x14ac:dyDescent="0.3">
      <c r="A38" s="106">
        <v>20516000000</v>
      </c>
      <c r="B38" s="6" t="s">
        <v>93</v>
      </c>
      <c r="C38" s="60" t="s">
        <v>49</v>
      </c>
      <c r="D38" s="119" t="s">
        <v>34</v>
      </c>
      <c r="E38" s="118">
        <v>14308894</v>
      </c>
      <c r="F38" s="118" t="s">
        <v>65</v>
      </c>
      <c r="G38" s="117">
        <v>0.82669999999999999</v>
      </c>
      <c r="H38" s="9">
        <v>0.05</v>
      </c>
      <c r="I38" s="21">
        <v>43997</v>
      </c>
      <c r="J38" s="120">
        <v>34016.57</v>
      </c>
      <c r="K38" s="2">
        <v>1700.83</v>
      </c>
      <c r="L38" s="34"/>
      <c r="M38" s="9">
        <v>0.05</v>
      </c>
      <c r="N38" s="51">
        <v>43997</v>
      </c>
      <c r="O38" s="53">
        <v>34016.57</v>
      </c>
      <c r="P38" s="34">
        <v>1.7</v>
      </c>
      <c r="Q38" s="34">
        <v>1.7</v>
      </c>
      <c r="R38" s="34">
        <v>1.7</v>
      </c>
    </row>
    <row r="39" spans="1:18" s="38" customFormat="1" ht="39" customHeight="1" x14ac:dyDescent="0.3">
      <c r="A39" s="77">
        <v>20526000000</v>
      </c>
      <c r="B39" s="76" t="s">
        <v>92</v>
      </c>
      <c r="C39" s="77"/>
      <c r="D39" s="78"/>
      <c r="E39" s="131"/>
      <c r="F39" s="64"/>
      <c r="G39" s="94"/>
      <c r="H39" s="73"/>
      <c r="I39" s="81"/>
      <c r="J39" s="81"/>
      <c r="K39" s="74">
        <f>K41</f>
        <v>9737.1299999999992</v>
      </c>
      <c r="L39" s="67">
        <v>9.6999999999999993</v>
      </c>
      <c r="M39" s="67"/>
      <c r="N39" s="71"/>
      <c r="O39" s="70"/>
      <c r="P39" s="67">
        <f>P41</f>
        <v>9.6999999999999993</v>
      </c>
      <c r="Q39" s="67">
        <f t="shared" ref="Q39:R39" si="11">Q41</f>
        <v>9.6999999999999993</v>
      </c>
      <c r="R39" s="67">
        <f t="shared" si="11"/>
        <v>9.6999999999999993</v>
      </c>
    </row>
    <row r="40" spans="1:18" ht="61.95" customHeight="1" x14ac:dyDescent="0.3">
      <c r="A40" s="106">
        <v>20526000000</v>
      </c>
      <c r="B40" s="6" t="s">
        <v>92</v>
      </c>
      <c r="C40" s="60" t="s">
        <v>49</v>
      </c>
      <c r="D40" s="119" t="s">
        <v>34</v>
      </c>
      <c r="E40" s="118">
        <v>14308894</v>
      </c>
      <c r="F40" s="118" t="s">
        <v>63</v>
      </c>
      <c r="G40" s="99"/>
      <c r="H40" s="84"/>
      <c r="I40" s="84"/>
      <c r="J40" s="124"/>
      <c r="K40" s="2"/>
      <c r="L40" s="34"/>
      <c r="M40" s="115"/>
      <c r="N40" s="111"/>
      <c r="O40" s="54"/>
      <c r="P40" s="34"/>
      <c r="Q40" s="34"/>
      <c r="R40" s="34"/>
    </row>
    <row r="41" spans="1:18" ht="54" x14ac:dyDescent="0.3">
      <c r="A41" s="106">
        <v>20526000000</v>
      </c>
      <c r="B41" s="6" t="s">
        <v>92</v>
      </c>
      <c r="C41" s="60" t="s">
        <v>49</v>
      </c>
      <c r="D41" s="119"/>
      <c r="E41" s="119"/>
      <c r="F41" s="118" t="s">
        <v>64</v>
      </c>
      <c r="G41" s="117">
        <v>4.7328000000000001</v>
      </c>
      <c r="H41" s="9">
        <v>0.05</v>
      </c>
      <c r="I41" s="21" t="s">
        <v>120</v>
      </c>
      <c r="J41" s="120">
        <v>41147.42</v>
      </c>
      <c r="K41" s="2">
        <v>9737.1299999999992</v>
      </c>
      <c r="L41" s="34"/>
      <c r="M41" s="9">
        <v>0.05</v>
      </c>
      <c r="N41" s="111" t="s">
        <v>121</v>
      </c>
      <c r="O41" s="53">
        <v>41147.42</v>
      </c>
      <c r="P41" s="34">
        <v>9.6999999999999993</v>
      </c>
      <c r="Q41" s="34">
        <v>9.6999999999999993</v>
      </c>
      <c r="R41" s="34">
        <v>9.6999999999999993</v>
      </c>
    </row>
    <row r="42" spans="1:18" s="42" customFormat="1" ht="37.200000000000003" customHeight="1" x14ac:dyDescent="0.3">
      <c r="A42" s="77">
        <v>20554000000</v>
      </c>
      <c r="B42" s="76" t="s">
        <v>83</v>
      </c>
      <c r="C42" s="77"/>
      <c r="D42" s="78"/>
      <c r="E42" s="131"/>
      <c r="F42" s="64"/>
      <c r="G42" s="94"/>
      <c r="H42" s="81"/>
      <c r="I42" s="74"/>
      <c r="J42" s="74"/>
      <c r="K42" s="74">
        <f>K43+K48+K58+K54</f>
        <v>296720615.46999997</v>
      </c>
      <c r="L42" s="72">
        <v>299182.19999999995</v>
      </c>
      <c r="M42" s="72"/>
      <c r="N42" s="80"/>
      <c r="O42" s="74"/>
      <c r="P42" s="72">
        <f>P43+P48+P54+P58</f>
        <v>294796.09999999998</v>
      </c>
      <c r="Q42" s="72">
        <f>Q43+Q48+Q54+Q58</f>
        <v>294796.09999999998</v>
      </c>
      <c r="R42" s="72">
        <f>R43+R48+R54+R58</f>
        <v>289927.8</v>
      </c>
    </row>
    <row r="43" spans="1:18" s="45" customFormat="1" ht="54" x14ac:dyDescent="0.3">
      <c r="A43" s="106">
        <v>20554000000</v>
      </c>
      <c r="B43" s="6" t="s">
        <v>83</v>
      </c>
      <c r="C43" s="105" t="s">
        <v>48</v>
      </c>
      <c r="D43" s="180" t="s">
        <v>8</v>
      </c>
      <c r="E43" s="118">
        <v>25184774</v>
      </c>
      <c r="F43" s="5" t="s">
        <v>55</v>
      </c>
      <c r="G43" s="95"/>
      <c r="H43" s="96"/>
      <c r="I43" s="7"/>
      <c r="J43" s="56"/>
      <c r="K43" s="2">
        <f>K44+K45+K46+K47</f>
        <v>802856.95</v>
      </c>
      <c r="L43" s="34"/>
      <c r="M43" s="34"/>
      <c r="N43" s="36"/>
      <c r="O43" s="53"/>
      <c r="P43" s="33">
        <f>SUM(P44:P47)</f>
        <v>0</v>
      </c>
      <c r="Q43" s="33">
        <f t="shared" ref="Q43:R43" si="12">SUM(Q44:Q47)</f>
        <v>0</v>
      </c>
      <c r="R43" s="33">
        <f t="shared" si="12"/>
        <v>0</v>
      </c>
    </row>
    <row r="44" spans="1:18" s="41" customFormat="1" ht="32.25" customHeight="1" x14ac:dyDescent="0.3">
      <c r="A44" s="180">
        <v>20554000000</v>
      </c>
      <c r="B44" s="182" t="s">
        <v>83</v>
      </c>
      <c r="C44" s="183" t="s">
        <v>48</v>
      </c>
      <c r="D44" s="180"/>
      <c r="E44" s="180"/>
      <c r="F44" s="181" t="s">
        <v>55</v>
      </c>
      <c r="G44" s="189">
        <v>7.8399999999999997E-2</v>
      </c>
      <c r="H44" s="110">
        <v>0.12</v>
      </c>
      <c r="I44" s="173" t="s">
        <v>7</v>
      </c>
      <c r="J44" s="32">
        <v>35123900</v>
      </c>
      <c r="K44" s="2">
        <v>83529.31</v>
      </c>
      <c r="L44" s="188"/>
      <c r="M44" s="3"/>
      <c r="N44" s="173" t="s">
        <v>7</v>
      </c>
      <c r="O44" s="53"/>
      <c r="P44" s="34"/>
      <c r="Q44" s="34"/>
      <c r="R44" s="34"/>
    </row>
    <row r="45" spans="1:18" s="41" customFormat="1" ht="32.25" customHeight="1" x14ac:dyDescent="0.3">
      <c r="A45" s="180"/>
      <c r="B45" s="182"/>
      <c r="C45" s="183"/>
      <c r="D45" s="180"/>
      <c r="E45" s="180"/>
      <c r="F45" s="181"/>
      <c r="G45" s="189"/>
      <c r="H45" s="110">
        <v>0.04</v>
      </c>
      <c r="I45" s="173"/>
      <c r="J45" s="32">
        <v>19811736.050000001</v>
      </c>
      <c r="K45" s="2">
        <v>46424.62</v>
      </c>
      <c r="L45" s="188"/>
      <c r="M45" s="110"/>
      <c r="N45" s="173"/>
      <c r="O45" s="28"/>
      <c r="P45" s="34"/>
      <c r="Q45" s="34"/>
      <c r="R45" s="34"/>
    </row>
    <row r="46" spans="1:18" s="41" customFormat="1" ht="32.25" customHeight="1" x14ac:dyDescent="0.3">
      <c r="A46" s="180">
        <v>20554000000</v>
      </c>
      <c r="B46" s="182" t="s">
        <v>83</v>
      </c>
      <c r="C46" s="183" t="s">
        <v>48</v>
      </c>
      <c r="D46" s="180"/>
      <c r="E46" s="180"/>
      <c r="F46" s="181" t="s">
        <v>5</v>
      </c>
      <c r="G46" s="189">
        <v>0.40289999999999998</v>
      </c>
      <c r="H46" s="110">
        <v>0.12</v>
      </c>
      <c r="I46" s="173"/>
      <c r="J46" s="32">
        <v>35123900</v>
      </c>
      <c r="K46" s="2">
        <v>429259.72</v>
      </c>
      <c r="L46" s="188"/>
      <c r="M46" s="3"/>
      <c r="N46" s="173"/>
      <c r="O46" s="53"/>
      <c r="P46" s="34"/>
      <c r="Q46" s="34"/>
      <c r="R46" s="34"/>
    </row>
    <row r="47" spans="1:18" s="41" customFormat="1" ht="32.25" customHeight="1" x14ac:dyDescent="0.3">
      <c r="A47" s="180"/>
      <c r="B47" s="182"/>
      <c r="C47" s="183"/>
      <c r="D47" s="180"/>
      <c r="E47" s="180"/>
      <c r="F47" s="181"/>
      <c r="G47" s="189"/>
      <c r="H47" s="110">
        <v>0.04</v>
      </c>
      <c r="I47" s="173"/>
      <c r="J47" s="32">
        <v>20232401.399999999</v>
      </c>
      <c r="K47" s="2">
        <v>243643.3</v>
      </c>
      <c r="L47" s="188"/>
      <c r="M47" s="110"/>
      <c r="N47" s="173"/>
      <c r="O47" s="28"/>
      <c r="P47" s="34"/>
      <c r="Q47" s="34"/>
      <c r="R47" s="34"/>
    </row>
    <row r="48" spans="1:18" s="41" customFormat="1" ht="36" x14ac:dyDescent="0.3">
      <c r="A48" s="141">
        <v>20554000000</v>
      </c>
      <c r="B48" s="140" t="s">
        <v>83</v>
      </c>
      <c r="C48" s="138" t="s">
        <v>48</v>
      </c>
      <c r="D48" s="180" t="s">
        <v>6</v>
      </c>
      <c r="E48" s="183">
        <v>25185147</v>
      </c>
      <c r="F48" s="183" t="s">
        <v>55</v>
      </c>
      <c r="G48" s="139"/>
      <c r="H48" s="109"/>
      <c r="I48" s="136"/>
      <c r="J48" s="142"/>
      <c r="K48" s="7">
        <f>K49+K50+K51+K52+K53</f>
        <v>4808258.97</v>
      </c>
      <c r="L48" s="33"/>
      <c r="M48" s="144"/>
      <c r="N48" s="145"/>
      <c r="O48" s="146"/>
      <c r="P48" s="33">
        <f>SUM(P49:P53)</f>
        <v>3686.6</v>
      </c>
      <c r="Q48" s="33">
        <f t="shared" ref="Q48:R48" si="13">SUM(Q49:Q53)</f>
        <v>3686.6</v>
      </c>
      <c r="R48" s="33">
        <f t="shared" si="13"/>
        <v>0</v>
      </c>
    </row>
    <row r="49" spans="1:18" s="41" customFormat="1" ht="36" x14ac:dyDescent="0.3">
      <c r="A49" s="141">
        <v>20554000000</v>
      </c>
      <c r="B49" s="140" t="s">
        <v>83</v>
      </c>
      <c r="C49" s="138" t="s">
        <v>48</v>
      </c>
      <c r="D49" s="180"/>
      <c r="E49" s="183"/>
      <c r="F49" s="183"/>
      <c r="G49" s="139">
        <v>1.7414000000000001</v>
      </c>
      <c r="H49" s="109">
        <v>0.04</v>
      </c>
      <c r="I49" s="173" t="s">
        <v>4</v>
      </c>
      <c r="J49" s="142">
        <v>18124200</v>
      </c>
      <c r="K49" s="143">
        <v>1755853.28</v>
      </c>
      <c r="L49" s="137"/>
      <c r="M49" s="109">
        <v>0.04</v>
      </c>
      <c r="N49" s="170" t="s">
        <v>4</v>
      </c>
      <c r="O49" s="53">
        <v>21074900</v>
      </c>
      <c r="P49" s="137">
        <v>1196</v>
      </c>
      <c r="Q49" s="137">
        <v>1196</v>
      </c>
      <c r="R49" s="137"/>
    </row>
    <row r="50" spans="1:18" s="41" customFormat="1" ht="36" x14ac:dyDescent="0.3">
      <c r="A50" s="141">
        <v>20554000000</v>
      </c>
      <c r="B50" s="140" t="s">
        <v>83</v>
      </c>
      <c r="C50" s="138" t="s">
        <v>48</v>
      </c>
      <c r="D50" s="180"/>
      <c r="E50" s="183"/>
      <c r="F50" s="183"/>
      <c r="G50" s="139">
        <v>0.44800000000000001</v>
      </c>
      <c r="H50" s="109">
        <v>0.04</v>
      </c>
      <c r="I50" s="173"/>
      <c r="J50" s="142">
        <v>21076000</v>
      </c>
      <c r="K50" s="143">
        <v>503511.76</v>
      </c>
      <c r="L50" s="137"/>
      <c r="M50" s="109">
        <v>0.04</v>
      </c>
      <c r="N50" s="171"/>
      <c r="O50" s="53">
        <v>21075100</v>
      </c>
      <c r="P50" s="137">
        <v>343.1</v>
      </c>
      <c r="Q50" s="137">
        <v>343.1</v>
      </c>
      <c r="R50" s="137"/>
    </row>
    <row r="51" spans="1:18" s="41" customFormat="1" ht="36" x14ac:dyDescent="0.3">
      <c r="A51" s="141">
        <v>20554000000</v>
      </c>
      <c r="B51" s="140" t="s">
        <v>83</v>
      </c>
      <c r="C51" s="138" t="s">
        <v>48</v>
      </c>
      <c r="D51" s="180"/>
      <c r="E51" s="183"/>
      <c r="F51" s="183"/>
      <c r="G51" s="139">
        <v>1.7537</v>
      </c>
      <c r="H51" s="109">
        <v>0.04</v>
      </c>
      <c r="I51" s="173"/>
      <c r="J51" s="142">
        <v>21074900</v>
      </c>
      <c r="K51" s="143">
        <v>1971195.39</v>
      </c>
      <c r="L51" s="137"/>
      <c r="M51" s="109">
        <v>0.04</v>
      </c>
      <c r="N51" s="171"/>
      <c r="O51" s="53">
        <v>18124200</v>
      </c>
      <c r="P51" s="137">
        <v>1717.5</v>
      </c>
      <c r="Q51" s="137">
        <v>1717.5</v>
      </c>
      <c r="R51" s="137"/>
    </row>
    <row r="52" spans="1:18" s="41" customFormat="1" ht="36" x14ac:dyDescent="0.3">
      <c r="A52" s="141">
        <v>20554000000</v>
      </c>
      <c r="B52" s="140" t="s">
        <v>83</v>
      </c>
      <c r="C52" s="138" t="s">
        <v>48</v>
      </c>
      <c r="D52" s="180"/>
      <c r="E52" s="183"/>
      <c r="F52" s="183"/>
      <c r="G52" s="139">
        <v>0.42249999999999999</v>
      </c>
      <c r="H52" s="109">
        <v>0.04</v>
      </c>
      <c r="I52" s="173"/>
      <c r="J52" s="142">
        <v>21075100</v>
      </c>
      <c r="K52" s="143">
        <v>474881.54</v>
      </c>
      <c r="L52" s="137"/>
      <c r="M52" s="109">
        <v>0.04</v>
      </c>
      <c r="N52" s="171"/>
      <c r="O52" s="53">
        <v>21076000</v>
      </c>
      <c r="P52" s="137">
        <v>366</v>
      </c>
      <c r="Q52" s="137">
        <v>366</v>
      </c>
      <c r="R52" s="137"/>
    </row>
    <row r="53" spans="1:18" s="41" customFormat="1" ht="40.200000000000003" customHeight="1" x14ac:dyDescent="0.3">
      <c r="A53" s="141">
        <v>20554000000</v>
      </c>
      <c r="B53" s="140" t="s">
        <v>83</v>
      </c>
      <c r="C53" s="138" t="s">
        <v>48</v>
      </c>
      <c r="D53" s="180"/>
      <c r="E53" s="183"/>
      <c r="F53" s="183"/>
      <c r="G53" s="139">
        <v>0.1008</v>
      </c>
      <c r="H53" s="109">
        <v>0.04</v>
      </c>
      <c r="I53" s="173"/>
      <c r="J53" s="142">
        <v>15876600</v>
      </c>
      <c r="K53" s="143">
        <v>102817</v>
      </c>
      <c r="L53" s="137"/>
      <c r="M53" s="109">
        <v>0.04</v>
      </c>
      <c r="N53" s="172"/>
      <c r="O53" s="53">
        <v>15876600</v>
      </c>
      <c r="P53" s="137">
        <v>64</v>
      </c>
      <c r="Q53" s="137">
        <v>64</v>
      </c>
      <c r="R53" s="137"/>
    </row>
    <row r="54" spans="1:18" s="41" customFormat="1" ht="23.25" customHeight="1" x14ac:dyDescent="0.3">
      <c r="A54" s="180">
        <v>20554000000</v>
      </c>
      <c r="B54" s="182" t="s">
        <v>83</v>
      </c>
      <c r="C54" s="180" t="s">
        <v>48</v>
      </c>
      <c r="D54" s="180" t="s">
        <v>80</v>
      </c>
      <c r="E54" s="183">
        <v>14308730</v>
      </c>
      <c r="F54" s="183" t="s">
        <v>81</v>
      </c>
      <c r="G54" s="104"/>
      <c r="H54" s="3"/>
      <c r="I54" s="101"/>
      <c r="J54" s="97"/>
      <c r="K54" s="7">
        <f>K55+K56+K57</f>
        <v>1181744.0900000001</v>
      </c>
      <c r="L54" s="33"/>
      <c r="M54" s="144"/>
      <c r="N54" s="145"/>
      <c r="O54" s="146"/>
      <c r="P54" s="134">
        <f>SUM(P55:P57)</f>
        <v>1181.6999999999998</v>
      </c>
      <c r="Q54" s="134">
        <f t="shared" ref="Q54:R54" si="14">SUM(Q55:Q57)</f>
        <v>1181.6999999999998</v>
      </c>
      <c r="R54" s="134">
        <f t="shared" si="14"/>
        <v>0</v>
      </c>
    </row>
    <row r="55" spans="1:18" s="41" customFormat="1" ht="41.25" customHeight="1" x14ac:dyDescent="0.3">
      <c r="A55" s="180"/>
      <c r="B55" s="182"/>
      <c r="C55" s="180"/>
      <c r="D55" s="180"/>
      <c r="E55" s="183"/>
      <c r="F55" s="183"/>
      <c r="G55" s="104">
        <v>5.8685</v>
      </c>
      <c r="H55" s="8">
        <v>1.4999999999999999E-2</v>
      </c>
      <c r="I55" s="173" t="s">
        <v>82</v>
      </c>
      <c r="J55" s="97">
        <v>12217836.59</v>
      </c>
      <c r="K55" s="2">
        <v>1075505.6100000001</v>
      </c>
      <c r="L55" s="34"/>
      <c r="M55" s="8">
        <v>1.4999999999999999E-2</v>
      </c>
      <c r="N55" s="173"/>
      <c r="O55" s="28">
        <v>12217836.59</v>
      </c>
      <c r="P55" s="34">
        <v>1075.5</v>
      </c>
      <c r="Q55" s="34">
        <v>1075.5</v>
      </c>
      <c r="R55" s="34"/>
    </row>
    <row r="56" spans="1:18" s="41" customFormat="1" ht="41.25" customHeight="1" x14ac:dyDescent="0.3">
      <c r="A56" s="180"/>
      <c r="B56" s="182"/>
      <c r="C56" s="180"/>
      <c r="D56" s="180"/>
      <c r="E56" s="183"/>
      <c r="F56" s="183"/>
      <c r="G56" s="104">
        <v>0.38779999999999998</v>
      </c>
      <c r="H56" s="8">
        <v>1.4999999999999999E-2</v>
      </c>
      <c r="I56" s="173"/>
      <c r="J56" s="97">
        <v>11277534.91</v>
      </c>
      <c r="K56" s="2">
        <v>65601.42</v>
      </c>
      <c r="L56" s="34"/>
      <c r="M56" s="8">
        <v>1.4999999999999999E-2</v>
      </c>
      <c r="N56" s="173"/>
      <c r="O56" s="28">
        <v>11277534.91</v>
      </c>
      <c r="P56" s="34">
        <v>65.599999999999994</v>
      </c>
      <c r="Q56" s="34">
        <v>65.599999999999994</v>
      </c>
      <c r="R56" s="34"/>
    </row>
    <row r="57" spans="1:18" s="41" customFormat="1" ht="41.25" customHeight="1" x14ac:dyDescent="0.3">
      <c r="A57" s="180"/>
      <c r="B57" s="182"/>
      <c r="C57" s="180"/>
      <c r="D57" s="180"/>
      <c r="E57" s="183"/>
      <c r="F57" s="183"/>
      <c r="G57" s="104">
        <v>0.2445</v>
      </c>
      <c r="H57" s="8">
        <v>1.4999999999999999E-2</v>
      </c>
      <c r="I57" s="173"/>
      <c r="J57" s="97">
        <v>11080315.57</v>
      </c>
      <c r="K57" s="2">
        <v>40637.06</v>
      </c>
      <c r="L57" s="34"/>
      <c r="M57" s="8">
        <v>1.4999999999999999E-2</v>
      </c>
      <c r="N57" s="173"/>
      <c r="O57" s="28">
        <v>11080315.57</v>
      </c>
      <c r="P57" s="34">
        <v>40.6</v>
      </c>
      <c r="Q57" s="34">
        <v>40.6</v>
      </c>
      <c r="R57" s="34"/>
    </row>
    <row r="58" spans="1:18" s="41" customFormat="1" ht="36" x14ac:dyDescent="0.3">
      <c r="A58" s="106">
        <v>20554000000</v>
      </c>
      <c r="B58" s="6" t="s">
        <v>83</v>
      </c>
      <c r="C58" s="105" t="s">
        <v>49</v>
      </c>
      <c r="D58" s="180" t="s">
        <v>34</v>
      </c>
      <c r="E58" s="183">
        <v>14308894</v>
      </c>
      <c r="F58" s="183" t="s">
        <v>63</v>
      </c>
      <c r="G58" s="104"/>
      <c r="H58" s="3"/>
      <c r="I58" s="1"/>
      <c r="J58" s="28"/>
      <c r="K58" s="7">
        <f>K59+K60+K61</f>
        <v>289927755.45999998</v>
      </c>
      <c r="L58" s="33"/>
      <c r="M58" s="144"/>
      <c r="N58" s="147"/>
      <c r="O58" s="146"/>
      <c r="P58" s="33">
        <f>P59+P60+P61</f>
        <v>289927.8</v>
      </c>
      <c r="Q58" s="33">
        <f t="shared" ref="Q58:R58" si="15">Q59+Q60+Q61</f>
        <v>289927.8</v>
      </c>
      <c r="R58" s="33">
        <f t="shared" si="15"/>
        <v>289927.8</v>
      </c>
    </row>
    <row r="59" spans="1:18" s="41" customFormat="1" ht="36" x14ac:dyDescent="0.3">
      <c r="A59" s="106">
        <v>20554000000</v>
      </c>
      <c r="B59" s="6" t="s">
        <v>83</v>
      </c>
      <c r="C59" s="105" t="s">
        <v>49</v>
      </c>
      <c r="D59" s="180"/>
      <c r="E59" s="183"/>
      <c r="F59" s="183"/>
      <c r="G59" s="104">
        <v>206.577</v>
      </c>
      <c r="H59" s="108">
        <v>0.03</v>
      </c>
      <c r="I59" s="173" t="s">
        <v>35</v>
      </c>
      <c r="J59" s="28">
        <v>39154500</v>
      </c>
      <c r="K59" s="2">
        <v>242652574.40000001</v>
      </c>
      <c r="L59" s="34"/>
      <c r="M59" s="109">
        <v>0.03</v>
      </c>
      <c r="N59" s="173" t="s">
        <v>35</v>
      </c>
      <c r="O59" s="53">
        <v>39154500</v>
      </c>
      <c r="P59" s="34">
        <v>242652.6</v>
      </c>
      <c r="Q59" s="34">
        <v>242652.6</v>
      </c>
      <c r="R59" s="34">
        <v>242652.6</v>
      </c>
    </row>
    <row r="60" spans="1:18" s="41" customFormat="1" ht="36" x14ac:dyDescent="0.3">
      <c r="A60" s="106">
        <v>20554000000</v>
      </c>
      <c r="B60" s="6" t="s">
        <v>83</v>
      </c>
      <c r="C60" s="105" t="s">
        <v>49</v>
      </c>
      <c r="D60" s="180"/>
      <c r="E60" s="183"/>
      <c r="F60" s="183"/>
      <c r="G60" s="104">
        <v>0.88800000000000001</v>
      </c>
      <c r="H60" s="108">
        <v>0.03</v>
      </c>
      <c r="I60" s="173"/>
      <c r="J60" s="28">
        <v>37811000</v>
      </c>
      <c r="K60" s="2">
        <v>1007285.04</v>
      </c>
      <c r="L60" s="34"/>
      <c r="M60" s="109">
        <v>0.03</v>
      </c>
      <c r="N60" s="173"/>
      <c r="O60" s="53">
        <v>37811000</v>
      </c>
      <c r="P60" s="34">
        <v>1007.3</v>
      </c>
      <c r="Q60" s="34">
        <v>1007.3</v>
      </c>
      <c r="R60" s="34">
        <v>1007.3</v>
      </c>
    </row>
    <row r="61" spans="1:18" s="41" customFormat="1" ht="36" x14ac:dyDescent="0.3">
      <c r="A61" s="106">
        <v>20554000000</v>
      </c>
      <c r="B61" s="6" t="s">
        <v>83</v>
      </c>
      <c r="C61" s="105" t="s">
        <v>49</v>
      </c>
      <c r="D61" s="180"/>
      <c r="E61" s="183"/>
      <c r="F61" s="183"/>
      <c r="G61" s="104">
        <v>17.317699999999999</v>
      </c>
      <c r="H61" s="108">
        <v>0.12</v>
      </c>
      <c r="I61" s="173"/>
      <c r="J61" s="28">
        <v>22264300</v>
      </c>
      <c r="K61" s="2">
        <v>46267896.020000003</v>
      </c>
      <c r="L61" s="34"/>
      <c r="M61" s="109">
        <v>0.12</v>
      </c>
      <c r="N61" s="173"/>
      <c r="O61" s="53">
        <v>22264300</v>
      </c>
      <c r="P61" s="34">
        <v>46267.9</v>
      </c>
      <c r="Q61" s="34">
        <v>46267.9</v>
      </c>
      <c r="R61" s="34">
        <v>46267.9</v>
      </c>
    </row>
    <row r="62" spans="1:18" s="38" customFormat="1" ht="21" customHeight="1" x14ac:dyDescent="0.3">
      <c r="A62" s="77" t="s">
        <v>3</v>
      </c>
      <c r="B62" s="76" t="s">
        <v>0</v>
      </c>
      <c r="C62" s="77"/>
      <c r="D62" s="78"/>
      <c r="E62" s="131"/>
      <c r="F62" s="72"/>
      <c r="G62" s="94"/>
      <c r="H62" s="81"/>
      <c r="I62" s="74"/>
      <c r="J62" s="74"/>
      <c r="K62" s="74">
        <f>K63+K64+K76</f>
        <v>52696852.599999987</v>
      </c>
      <c r="L62" s="67">
        <v>52543.000000000007</v>
      </c>
      <c r="M62" s="67"/>
      <c r="N62" s="71"/>
      <c r="O62" s="70"/>
      <c r="P62" s="67">
        <f>P63+P64+P76+P77+P80+P87</f>
        <v>81037.200000000012</v>
      </c>
      <c r="Q62" s="67">
        <f t="shared" ref="Q62:R62" si="16">Q63+Q64+Q76+Q77+Q80+Q87</f>
        <v>81037.200000000012</v>
      </c>
      <c r="R62" s="67">
        <f t="shared" si="16"/>
        <v>76595.200000000012</v>
      </c>
    </row>
    <row r="63" spans="1:18" s="45" customFormat="1" ht="90" x14ac:dyDescent="0.3">
      <c r="A63" s="106" t="s">
        <v>3</v>
      </c>
      <c r="B63" s="6" t="s">
        <v>0</v>
      </c>
      <c r="C63" s="105" t="s">
        <v>48</v>
      </c>
      <c r="D63" s="119" t="s">
        <v>2</v>
      </c>
      <c r="E63" s="118">
        <v>14307357</v>
      </c>
      <c r="F63" s="116" t="s">
        <v>1</v>
      </c>
      <c r="G63" s="98">
        <v>7.4</v>
      </c>
      <c r="H63" s="109">
        <v>0.01</v>
      </c>
      <c r="I63" s="96"/>
      <c r="J63" s="120">
        <v>1184511615</v>
      </c>
      <c r="K63" s="2">
        <v>4441968.4000000004</v>
      </c>
      <c r="L63" s="34"/>
      <c r="M63" s="109">
        <v>0.01</v>
      </c>
      <c r="N63" s="111" t="s">
        <v>99</v>
      </c>
      <c r="O63" s="53">
        <v>6002.7</v>
      </c>
      <c r="P63" s="34">
        <v>4442</v>
      </c>
      <c r="Q63" s="34">
        <v>4442</v>
      </c>
      <c r="R63" s="34"/>
    </row>
    <row r="64" spans="1:18" ht="58.2" customHeight="1" x14ac:dyDescent="0.3">
      <c r="A64" s="106" t="s">
        <v>3</v>
      </c>
      <c r="B64" s="6" t="s">
        <v>0</v>
      </c>
      <c r="C64" s="60" t="s">
        <v>49</v>
      </c>
      <c r="D64" s="119" t="s">
        <v>36</v>
      </c>
      <c r="E64" s="118">
        <v>14307529</v>
      </c>
      <c r="F64" s="116" t="s">
        <v>66</v>
      </c>
      <c r="G64" s="95"/>
      <c r="H64" s="96"/>
      <c r="I64" s="96"/>
      <c r="J64" s="120"/>
      <c r="K64" s="2">
        <f>K65+K66+K67+K68+K69+K70+K71+K72+K73+K74</f>
        <v>47081545.199999988</v>
      </c>
      <c r="L64" s="34"/>
      <c r="M64" s="115"/>
      <c r="N64" s="111"/>
      <c r="O64" s="53"/>
      <c r="P64" s="33">
        <f>P65+P66+P67+P68+P69+P70+P71+P72+P73+P74+P75</f>
        <v>47082.3</v>
      </c>
      <c r="Q64" s="33">
        <f t="shared" ref="Q64:R64" si="17">Q65+Q66+Q67+Q68+Q69+Q70+Q71+Q72+Q73+Q74+Q75</f>
        <v>47082.3</v>
      </c>
      <c r="R64" s="33">
        <f t="shared" si="17"/>
        <v>47082.3</v>
      </c>
    </row>
    <row r="65" spans="1:18" ht="54" x14ac:dyDescent="0.3">
      <c r="A65" s="106" t="s">
        <v>3</v>
      </c>
      <c r="B65" s="6" t="s">
        <v>0</v>
      </c>
      <c r="C65" s="60" t="s">
        <v>49</v>
      </c>
      <c r="D65" s="125"/>
      <c r="E65" s="125"/>
      <c r="F65" s="116" t="s">
        <v>37</v>
      </c>
      <c r="G65" s="117">
        <v>7.4200000000000002E-2</v>
      </c>
      <c r="H65" s="109">
        <v>0.01</v>
      </c>
      <c r="I65" s="116" t="s">
        <v>38</v>
      </c>
      <c r="J65" s="116">
        <v>31791642.600000001</v>
      </c>
      <c r="K65" s="1">
        <v>23589.4</v>
      </c>
      <c r="L65" s="102"/>
      <c r="M65" s="109">
        <v>0.01</v>
      </c>
      <c r="N65" s="116" t="s">
        <v>38</v>
      </c>
      <c r="O65" s="103">
        <v>31791642.600000001</v>
      </c>
      <c r="P65" s="102">
        <v>23.6</v>
      </c>
      <c r="Q65" s="102">
        <v>23.6</v>
      </c>
      <c r="R65" s="102">
        <v>23.6</v>
      </c>
    </row>
    <row r="66" spans="1:18" ht="73.5" customHeight="1" x14ac:dyDescent="0.3">
      <c r="A66" s="106" t="s">
        <v>3</v>
      </c>
      <c r="B66" s="6" t="s">
        <v>0</v>
      </c>
      <c r="C66" s="60" t="s">
        <v>49</v>
      </c>
      <c r="D66" s="125"/>
      <c r="E66" s="125"/>
      <c r="F66" s="116" t="s">
        <v>67</v>
      </c>
      <c r="G66" s="117">
        <v>3.5900000000000001E-2</v>
      </c>
      <c r="H66" s="109">
        <v>0.01</v>
      </c>
      <c r="I66" s="116" t="s">
        <v>40</v>
      </c>
      <c r="J66" s="116">
        <v>27888860.199999999</v>
      </c>
      <c r="K66" s="1">
        <v>10012.1</v>
      </c>
      <c r="L66" s="102"/>
      <c r="M66" s="109">
        <v>0.01</v>
      </c>
      <c r="N66" s="116" t="s">
        <v>40</v>
      </c>
      <c r="O66" s="1">
        <v>27888860.199999999</v>
      </c>
      <c r="P66" s="102">
        <v>10</v>
      </c>
      <c r="Q66" s="102">
        <v>10</v>
      </c>
      <c r="R66" s="102">
        <v>10</v>
      </c>
    </row>
    <row r="67" spans="1:18" ht="81.75" customHeight="1" x14ac:dyDescent="0.3">
      <c r="A67" s="106" t="s">
        <v>3</v>
      </c>
      <c r="B67" s="6" t="s">
        <v>0</v>
      </c>
      <c r="C67" s="60" t="s">
        <v>49</v>
      </c>
      <c r="D67" s="125"/>
      <c r="E67" s="125"/>
      <c r="F67" s="116" t="s">
        <v>39</v>
      </c>
      <c r="G67" s="117">
        <v>1.2999999999999999E-2</v>
      </c>
      <c r="H67" s="109">
        <v>0.01</v>
      </c>
      <c r="I67" s="116" t="s">
        <v>40</v>
      </c>
      <c r="J67" s="116">
        <v>32929015.699999999</v>
      </c>
      <c r="K67" s="1">
        <v>4280.8</v>
      </c>
      <c r="L67" s="102"/>
      <c r="M67" s="109">
        <v>0.01</v>
      </c>
      <c r="N67" s="116" t="s">
        <v>40</v>
      </c>
      <c r="O67" s="1">
        <v>32929015.699999999</v>
      </c>
      <c r="P67" s="102">
        <v>4.3</v>
      </c>
      <c r="Q67" s="102">
        <v>4.3</v>
      </c>
      <c r="R67" s="102">
        <v>4.3</v>
      </c>
    </row>
    <row r="68" spans="1:18" ht="79.5" customHeight="1" x14ac:dyDescent="0.3">
      <c r="A68" s="106" t="s">
        <v>3</v>
      </c>
      <c r="B68" s="6" t="s">
        <v>0</v>
      </c>
      <c r="C68" s="60" t="s">
        <v>49</v>
      </c>
      <c r="D68" s="125"/>
      <c r="E68" s="125"/>
      <c r="F68" s="116" t="s">
        <v>68</v>
      </c>
      <c r="G68" s="117">
        <v>3.6400000000000002E-2</v>
      </c>
      <c r="H68" s="109">
        <v>0.01</v>
      </c>
      <c r="I68" s="116" t="s">
        <v>41</v>
      </c>
      <c r="J68" s="116">
        <v>17534816.699999999</v>
      </c>
      <c r="K68" s="1">
        <v>6382.7</v>
      </c>
      <c r="L68" s="102"/>
      <c r="M68" s="109">
        <v>0.01</v>
      </c>
      <c r="N68" s="116" t="s">
        <v>41</v>
      </c>
      <c r="O68" s="1">
        <v>17534816.699999999</v>
      </c>
      <c r="P68" s="102">
        <v>6.4</v>
      </c>
      <c r="Q68" s="102">
        <v>6.4</v>
      </c>
      <c r="R68" s="102">
        <v>6.4</v>
      </c>
    </row>
    <row r="69" spans="1:18" ht="45" customHeight="1" x14ac:dyDescent="0.3">
      <c r="A69" s="106" t="s">
        <v>3</v>
      </c>
      <c r="B69" s="6" t="s">
        <v>0</v>
      </c>
      <c r="C69" s="60" t="s">
        <v>49</v>
      </c>
      <c r="D69" s="125"/>
      <c r="E69" s="125"/>
      <c r="F69" s="116" t="s">
        <v>37</v>
      </c>
      <c r="G69" s="117">
        <v>0.1729</v>
      </c>
      <c r="H69" s="109">
        <v>0.01</v>
      </c>
      <c r="I69" s="116" t="s">
        <v>38</v>
      </c>
      <c r="J69" s="116">
        <v>39437733.799999997</v>
      </c>
      <c r="K69" s="1">
        <v>68187.8</v>
      </c>
      <c r="L69" s="102"/>
      <c r="M69" s="109">
        <v>0.01</v>
      </c>
      <c r="N69" s="116" t="s">
        <v>38</v>
      </c>
      <c r="O69" s="1">
        <v>39437733.799999997</v>
      </c>
      <c r="P69" s="102">
        <v>68.2</v>
      </c>
      <c r="Q69" s="102">
        <v>68.2</v>
      </c>
      <c r="R69" s="102">
        <v>68.2</v>
      </c>
    </row>
    <row r="70" spans="1:18" ht="81.75" customHeight="1" x14ac:dyDescent="0.3">
      <c r="A70" s="106" t="s">
        <v>3</v>
      </c>
      <c r="B70" s="6" t="s">
        <v>0</v>
      </c>
      <c r="C70" s="60" t="s">
        <v>49</v>
      </c>
      <c r="D70" s="125"/>
      <c r="E70" s="125"/>
      <c r="F70" s="116" t="s">
        <v>69</v>
      </c>
      <c r="G70" s="117">
        <v>358.61279999999999</v>
      </c>
      <c r="H70" s="109">
        <v>0.01</v>
      </c>
      <c r="I70" s="116"/>
      <c r="J70" s="116">
        <v>13038417.699999999</v>
      </c>
      <c r="K70" s="1">
        <v>46758082.299999997</v>
      </c>
      <c r="L70" s="102"/>
      <c r="M70" s="109">
        <v>0.01</v>
      </c>
      <c r="N70" s="49"/>
      <c r="O70" s="103">
        <v>13038598.75</v>
      </c>
      <c r="P70" s="102">
        <v>46758.1</v>
      </c>
      <c r="Q70" s="102">
        <v>46758.1</v>
      </c>
      <c r="R70" s="102">
        <v>46758.1</v>
      </c>
    </row>
    <row r="71" spans="1:18" ht="104.25" customHeight="1" x14ac:dyDescent="0.3">
      <c r="A71" s="106" t="s">
        <v>3</v>
      </c>
      <c r="B71" s="6" t="s">
        <v>0</v>
      </c>
      <c r="C71" s="60" t="s">
        <v>49</v>
      </c>
      <c r="D71" s="125"/>
      <c r="E71" s="125"/>
      <c r="F71" s="116" t="s">
        <v>70</v>
      </c>
      <c r="G71" s="117">
        <v>1.1688000000000001</v>
      </c>
      <c r="H71" s="109">
        <v>0.01</v>
      </c>
      <c r="I71" s="116"/>
      <c r="J71" s="116">
        <v>11827564.800000001</v>
      </c>
      <c r="K71" s="1">
        <v>138240.6</v>
      </c>
      <c r="L71" s="102"/>
      <c r="M71" s="109">
        <v>0.01</v>
      </c>
      <c r="N71" s="49"/>
      <c r="O71" s="1">
        <v>11827564.800000001</v>
      </c>
      <c r="P71" s="102">
        <v>138.19999999999999</v>
      </c>
      <c r="Q71" s="102">
        <v>138.19999999999999</v>
      </c>
      <c r="R71" s="102">
        <v>138.19999999999999</v>
      </c>
    </row>
    <row r="72" spans="1:18" ht="90" x14ac:dyDescent="0.3">
      <c r="A72" s="106" t="s">
        <v>3</v>
      </c>
      <c r="B72" s="6" t="s">
        <v>0</v>
      </c>
      <c r="C72" s="60" t="s">
        <v>49</v>
      </c>
      <c r="D72" s="125"/>
      <c r="E72" s="125"/>
      <c r="F72" s="116" t="s">
        <v>42</v>
      </c>
      <c r="G72" s="117">
        <v>1</v>
      </c>
      <c r="H72" s="109">
        <v>0.01</v>
      </c>
      <c r="I72" s="116"/>
      <c r="J72" s="116">
        <v>7031926.5999999996</v>
      </c>
      <c r="K72" s="1">
        <v>70319.3</v>
      </c>
      <c r="L72" s="102"/>
      <c r="M72" s="109">
        <v>0.01</v>
      </c>
      <c r="N72" s="49"/>
      <c r="O72" s="1">
        <v>7031926.5999999996</v>
      </c>
      <c r="P72" s="102">
        <v>70.3</v>
      </c>
      <c r="Q72" s="102">
        <v>70.3</v>
      </c>
      <c r="R72" s="102">
        <v>70.3</v>
      </c>
    </row>
    <row r="73" spans="1:18" ht="72" x14ac:dyDescent="0.3">
      <c r="A73" s="106" t="s">
        <v>3</v>
      </c>
      <c r="B73" s="6" t="s">
        <v>0</v>
      </c>
      <c r="C73" s="60" t="s">
        <v>49</v>
      </c>
      <c r="D73" s="125"/>
      <c r="E73" s="125"/>
      <c r="F73" s="116" t="s">
        <v>43</v>
      </c>
      <c r="G73" s="117">
        <v>1.1656</v>
      </c>
      <c r="H73" s="10">
        <v>1E-4</v>
      </c>
      <c r="I73" s="116" t="s">
        <v>44</v>
      </c>
      <c r="J73" s="116">
        <v>15797070</v>
      </c>
      <c r="K73" s="1">
        <v>1841.3</v>
      </c>
      <c r="L73" s="102"/>
      <c r="M73" s="10">
        <v>1E-4</v>
      </c>
      <c r="N73" s="116" t="s">
        <v>44</v>
      </c>
      <c r="O73" s="1">
        <v>15797070</v>
      </c>
      <c r="P73" s="102">
        <v>1.8</v>
      </c>
      <c r="Q73" s="102">
        <v>1.8</v>
      </c>
      <c r="R73" s="102">
        <v>1.8</v>
      </c>
    </row>
    <row r="74" spans="1:18" ht="90" x14ac:dyDescent="0.3">
      <c r="A74" s="106" t="s">
        <v>3</v>
      </c>
      <c r="B74" s="6" t="s">
        <v>0</v>
      </c>
      <c r="C74" s="60" t="s">
        <v>49</v>
      </c>
      <c r="D74" s="125"/>
      <c r="E74" s="125"/>
      <c r="F74" s="116" t="s">
        <v>45</v>
      </c>
      <c r="G74" s="117">
        <v>0.38800000000000001</v>
      </c>
      <c r="H74" s="10">
        <v>1E-4</v>
      </c>
      <c r="I74" s="116" t="s">
        <v>46</v>
      </c>
      <c r="J74" s="126">
        <v>15693060.199999999</v>
      </c>
      <c r="K74" s="1">
        <v>608.9</v>
      </c>
      <c r="L74" s="34"/>
      <c r="M74" s="10">
        <v>1E-4</v>
      </c>
      <c r="N74" s="116" t="s">
        <v>46</v>
      </c>
      <c r="O74" s="57">
        <v>15693060.199999999</v>
      </c>
      <c r="P74" s="1">
        <v>0.6</v>
      </c>
      <c r="Q74" s="1">
        <v>0.6</v>
      </c>
      <c r="R74" s="1">
        <v>0.6</v>
      </c>
    </row>
    <row r="75" spans="1:18" ht="102" customHeight="1" x14ac:dyDescent="0.3">
      <c r="A75" s="106" t="s">
        <v>3</v>
      </c>
      <c r="B75" s="6" t="s">
        <v>0</v>
      </c>
      <c r="C75" s="60" t="s">
        <v>49</v>
      </c>
      <c r="D75" s="125"/>
      <c r="E75" s="125"/>
      <c r="F75" s="116" t="s">
        <v>78</v>
      </c>
      <c r="G75" s="117">
        <v>0.58919999999999995</v>
      </c>
      <c r="H75" s="10">
        <v>1E-4</v>
      </c>
      <c r="I75" s="116" t="s">
        <v>79</v>
      </c>
      <c r="J75" s="126">
        <v>12918098.6</v>
      </c>
      <c r="K75" s="1">
        <v>761.9</v>
      </c>
      <c r="L75" s="34"/>
      <c r="M75" s="10">
        <v>1E-4</v>
      </c>
      <c r="N75" s="116" t="s">
        <v>79</v>
      </c>
      <c r="O75" s="57"/>
      <c r="P75" s="1">
        <v>0.8</v>
      </c>
      <c r="Q75" s="1">
        <v>0.8</v>
      </c>
      <c r="R75" s="1">
        <v>0.8</v>
      </c>
    </row>
    <row r="76" spans="1:18" ht="90" x14ac:dyDescent="0.3">
      <c r="A76" s="106" t="s">
        <v>3</v>
      </c>
      <c r="B76" s="6" t="s">
        <v>0</v>
      </c>
      <c r="C76" s="60" t="s">
        <v>49</v>
      </c>
      <c r="D76" s="119" t="s">
        <v>47</v>
      </c>
      <c r="E76" s="118">
        <v>14312973</v>
      </c>
      <c r="F76" s="116" t="s">
        <v>71</v>
      </c>
      <c r="G76" s="117">
        <v>8.9878999999999998</v>
      </c>
      <c r="H76" s="9">
        <v>0.01</v>
      </c>
      <c r="I76" s="116"/>
      <c r="J76" s="126"/>
      <c r="K76" s="1">
        <v>1173339</v>
      </c>
      <c r="L76" s="34"/>
      <c r="M76" s="9">
        <v>0.01</v>
      </c>
      <c r="N76" s="111" t="s">
        <v>99</v>
      </c>
      <c r="O76" s="53">
        <v>1114</v>
      </c>
      <c r="P76" s="34">
        <v>936.4</v>
      </c>
      <c r="Q76" s="34">
        <v>936.4</v>
      </c>
      <c r="R76" s="34">
        <v>936.4</v>
      </c>
    </row>
    <row r="77" spans="1:18" ht="18.75" customHeight="1" x14ac:dyDescent="0.3">
      <c r="A77" s="158" t="s">
        <v>3</v>
      </c>
      <c r="B77" s="161" t="s">
        <v>0</v>
      </c>
      <c r="C77" s="164" t="s">
        <v>49</v>
      </c>
      <c r="D77" s="158" t="s">
        <v>100</v>
      </c>
      <c r="E77" s="167">
        <v>14307699</v>
      </c>
      <c r="F77" s="170" t="s">
        <v>101</v>
      </c>
      <c r="G77" s="117"/>
      <c r="H77" s="9"/>
      <c r="I77" s="116"/>
      <c r="J77" s="126"/>
      <c r="K77" s="1"/>
      <c r="L77" s="34"/>
      <c r="M77" s="9"/>
      <c r="N77" s="111"/>
      <c r="O77" s="53"/>
      <c r="P77" s="33">
        <f>P78+P79</f>
        <v>3835.7</v>
      </c>
      <c r="Q77" s="33">
        <f t="shared" ref="Q77:R77" si="18">Q78+Q79</f>
        <v>3835.7</v>
      </c>
      <c r="R77" s="33">
        <f t="shared" si="18"/>
        <v>3835.7</v>
      </c>
    </row>
    <row r="78" spans="1:18" ht="45" customHeight="1" x14ac:dyDescent="0.3">
      <c r="A78" s="159"/>
      <c r="B78" s="162"/>
      <c r="C78" s="165"/>
      <c r="D78" s="159"/>
      <c r="E78" s="168"/>
      <c r="F78" s="171"/>
      <c r="G78" s="117">
        <v>14.7315</v>
      </c>
      <c r="H78" s="9">
        <v>0.01</v>
      </c>
      <c r="I78" s="170" t="s">
        <v>99</v>
      </c>
      <c r="J78" s="126">
        <v>2523.5</v>
      </c>
      <c r="K78" s="1"/>
      <c r="L78" s="34"/>
      <c r="M78" s="9">
        <v>0.01</v>
      </c>
      <c r="N78" s="170" t="s">
        <v>99</v>
      </c>
      <c r="O78" s="53">
        <v>2525.5</v>
      </c>
      <c r="P78" s="34">
        <v>3717.5</v>
      </c>
      <c r="Q78" s="34">
        <v>3717.5</v>
      </c>
      <c r="R78" s="34">
        <v>3717.5</v>
      </c>
    </row>
    <row r="79" spans="1:18" ht="51.75" customHeight="1" x14ac:dyDescent="0.3">
      <c r="A79" s="160"/>
      <c r="B79" s="163"/>
      <c r="C79" s="166"/>
      <c r="D79" s="160"/>
      <c r="E79" s="169"/>
      <c r="F79" s="172"/>
      <c r="G79" s="117">
        <v>4.1500000000000002E-2</v>
      </c>
      <c r="H79" s="9"/>
      <c r="I79" s="172"/>
      <c r="J79" s="126">
        <v>9510.2000000000007</v>
      </c>
      <c r="K79" s="1"/>
      <c r="L79" s="34"/>
      <c r="M79" s="9">
        <v>0.03</v>
      </c>
      <c r="N79" s="172"/>
      <c r="O79" s="53">
        <v>9510.2000000000007</v>
      </c>
      <c r="P79" s="34">
        <v>118.2</v>
      </c>
      <c r="Q79" s="34">
        <v>118.2</v>
      </c>
      <c r="R79" s="34">
        <v>118.2</v>
      </c>
    </row>
    <row r="80" spans="1:18" x14ac:dyDescent="0.3">
      <c r="A80" s="158" t="s">
        <v>3</v>
      </c>
      <c r="B80" s="161" t="s">
        <v>0</v>
      </c>
      <c r="C80" s="164" t="s">
        <v>49</v>
      </c>
      <c r="D80" s="158" t="s">
        <v>102</v>
      </c>
      <c r="E80" s="167">
        <v>14307274</v>
      </c>
      <c r="F80" s="170" t="s">
        <v>103</v>
      </c>
      <c r="G80" s="117"/>
      <c r="H80" s="9"/>
      <c r="I80" s="116"/>
      <c r="J80" s="126"/>
      <c r="K80" s="1"/>
      <c r="L80" s="34"/>
      <c r="M80" s="9"/>
      <c r="N80" s="111"/>
      <c r="O80" s="53"/>
      <c r="P80" s="33">
        <f>P81+P82+P83+P84+P85+P86</f>
        <v>22398.7</v>
      </c>
      <c r="Q80" s="33">
        <f t="shared" ref="Q80:R80" si="19">Q81+Q82+Q83+Q84+Q85+Q86</f>
        <v>22398.7</v>
      </c>
      <c r="R80" s="33">
        <f t="shared" si="19"/>
        <v>22398.7</v>
      </c>
    </row>
    <row r="81" spans="1:18" x14ac:dyDescent="0.3">
      <c r="A81" s="159"/>
      <c r="B81" s="162"/>
      <c r="C81" s="165"/>
      <c r="D81" s="159"/>
      <c r="E81" s="168"/>
      <c r="F81" s="171"/>
      <c r="G81" s="117">
        <v>1.4928999999999999</v>
      </c>
      <c r="H81" s="9"/>
      <c r="I81" s="170" t="s">
        <v>99</v>
      </c>
      <c r="J81" s="126"/>
      <c r="K81" s="1"/>
      <c r="L81" s="34"/>
      <c r="M81" s="9">
        <v>0.03</v>
      </c>
      <c r="N81" s="170" t="s">
        <v>99</v>
      </c>
      <c r="O81" s="53">
        <v>3238.2</v>
      </c>
      <c r="P81" s="34">
        <v>1450.3</v>
      </c>
      <c r="Q81" s="34">
        <v>1450.3</v>
      </c>
      <c r="R81" s="34">
        <v>1450.3</v>
      </c>
    </row>
    <row r="82" spans="1:18" x14ac:dyDescent="0.3">
      <c r="A82" s="159"/>
      <c r="B82" s="162"/>
      <c r="C82" s="165"/>
      <c r="D82" s="159"/>
      <c r="E82" s="168"/>
      <c r="F82" s="171"/>
      <c r="G82" s="117">
        <v>3.8399999999999997E-2</v>
      </c>
      <c r="H82" s="9"/>
      <c r="I82" s="171"/>
      <c r="J82" s="126"/>
      <c r="K82" s="1"/>
      <c r="L82" s="34"/>
      <c r="M82" s="9">
        <v>0.03</v>
      </c>
      <c r="N82" s="171"/>
      <c r="O82" s="53">
        <v>49389.73</v>
      </c>
      <c r="P82" s="34">
        <v>49.4</v>
      </c>
      <c r="Q82" s="34">
        <v>49.4</v>
      </c>
      <c r="R82" s="34">
        <v>49.4</v>
      </c>
    </row>
    <row r="83" spans="1:18" x14ac:dyDescent="0.3">
      <c r="A83" s="159"/>
      <c r="B83" s="162"/>
      <c r="C83" s="165"/>
      <c r="D83" s="159"/>
      <c r="E83" s="168"/>
      <c r="F83" s="171"/>
      <c r="G83" s="117">
        <v>11.087899999999999</v>
      </c>
      <c r="H83" s="9"/>
      <c r="I83" s="171"/>
      <c r="J83" s="126"/>
      <c r="K83" s="1"/>
      <c r="L83" s="34"/>
      <c r="M83" s="9">
        <v>0.03</v>
      </c>
      <c r="N83" s="171"/>
      <c r="O83" s="53">
        <v>12723486.83</v>
      </c>
      <c r="P83" s="34">
        <v>12723.5</v>
      </c>
      <c r="Q83" s="34">
        <v>12723.5</v>
      </c>
      <c r="R83" s="34">
        <v>12723.5</v>
      </c>
    </row>
    <row r="84" spans="1:18" x14ac:dyDescent="0.3">
      <c r="A84" s="159"/>
      <c r="B84" s="162"/>
      <c r="C84" s="165"/>
      <c r="D84" s="159"/>
      <c r="E84" s="168"/>
      <c r="F84" s="171"/>
      <c r="G84" s="117">
        <v>9.1399999999999995E-2</v>
      </c>
      <c r="H84" s="9"/>
      <c r="I84" s="171"/>
      <c r="J84" s="126"/>
      <c r="K84" s="1"/>
      <c r="L84" s="34"/>
      <c r="M84" s="9">
        <v>0.03</v>
      </c>
      <c r="N84" s="171"/>
      <c r="O84" s="53">
        <v>359541.49</v>
      </c>
      <c r="P84" s="34">
        <v>359.5</v>
      </c>
      <c r="Q84" s="34">
        <v>359.5</v>
      </c>
      <c r="R84" s="34">
        <v>359.5</v>
      </c>
    </row>
    <row r="85" spans="1:18" x14ac:dyDescent="0.3">
      <c r="A85" s="159"/>
      <c r="B85" s="162"/>
      <c r="C85" s="165"/>
      <c r="D85" s="159"/>
      <c r="E85" s="168"/>
      <c r="F85" s="171"/>
      <c r="G85" s="117">
        <v>1.9952000000000001</v>
      </c>
      <c r="H85" s="9"/>
      <c r="I85" s="171"/>
      <c r="J85" s="126"/>
      <c r="K85" s="1"/>
      <c r="L85" s="34"/>
      <c r="M85" s="9">
        <v>0.01</v>
      </c>
      <c r="N85" s="171"/>
      <c r="O85" s="53">
        <v>1106993.7</v>
      </c>
      <c r="P85" s="34">
        <v>1107</v>
      </c>
      <c r="Q85" s="34">
        <v>1107</v>
      </c>
      <c r="R85" s="34">
        <v>1107</v>
      </c>
    </row>
    <row r="86" spans="1:18" x14ac:dyDescent="0.3">
      <c r="A86" s="160"/>
      <c r="B86" s="163"/>
      <c r="C86" s="166"/>
      <c r="D86" s="160"/>
      <c r="E86" s="169"/>
      <c r="F86" s="172"/>
      <c r="G86" s="117">
        <v>5.0446999999999997</v>
      </c>
      <c r="H86" s="9"/>
      <c r="I86" s="172"/>
      <c r="J86" s="126"/>
      <c r="K86" s="1"/>
      <c r="L86" s="34"/>
      <c r="M86" s="9">
        <v>0.01</v>
      </c>
      <c r="N86" s="172"/>
      <c r="O86" s="53">
        <v>6708951.0800000001</v>
      </c>
      <c r="P86" s="34">
        <v>6709</v>
      </c>
      <c r="Q86" s="34">
        <v>6709</v>
      </c>
      <c r="R86" s="34">
        <v>6709</v>
      </c>
    </row>
    <row r="87" spans="1:18" x14ac:dyDescent="0.3">
      <c r="A87" s="158" t="s">
        <v>3</v>
      </c>
      <c r="B87" s="161" t="s">
        <v>0</v>
      </c>
      <c r="C87" s="164" t="s">
        <v>49</v>
      </c>
      <c r="D87" s="158" t="s">
        <v>104</v>
      </c>
      <c r="E87" s="167">
        <v>1128297</v>
      </c>
      <c r="F87" s="170" t="s">
        <v>105</v>
      </c>
      <c r="G87" s="117"/>
      <c r="H87" s="9"/>
      <c r="I87" s="114"/>
      <c r="J87" s="126"/>
      <c r="K87" s="1"/>
      <c r="L87" s="34"/>
      <c r="M87" s="9"/>
      <c r="N87" s="114"/>
      <c r="O87" s="53"/>
      <c r="P87" s="33">
        <f>P88+P89+P90+P91</f>
        <v>2342.1</v>
      </c>
      <c r="Q87" s="33">
        <f t="shared" ref="Q87:R87" si="20">Q88+Q89+Q90+Q91</f>
        <v>2342.1</v>
      </c>
      <c r="R87" s="33">
        <f t="shared" si="20"/>
        <v>2342.1</v>
      </c>
    </row>
    <row r="88" spans="1:18" x14ac:dyDescent="0.3">
      <c r="A88" s="159"/>
      <c r="B88" s="162"/>
      <c r="C88" s="165"/>
      <c r="D88" s="159"/>
      <c r="E88" s="168"/>
      <c r="F88" s="171"/>
      <c r="G88" s="117">
        <v>5.8376999999999999</v>
      </c>
      <c r="H88" s="9"/>
      <c r="I88" s="170" t="s">
        <v>99</v>
      </c>
      <c r="J88" s="126"/>
      <c r="K88" s="1"/>
      <c r="L88" s="34"/>
      <c r="M88" s="9">
        <v>0.01</v>
      </c>
      <c r="N88" s="170" t="s">
        <v>99</v>
      </c>
      <c r="O88" s="53">
        <v>686623.08</v>
      </c>
      <c r="P88" s="34">
        <v>686.6</v>
      </c>
      <c r="Q88" s="34">
        <v>686.6</v>
      </c>
      <c r="R88" s="34">
        <v>686.6</v>
      </c>
    </row>
    <row r="89" spans="1:18" x14ac:dyDescent="0.3">
      <c r="A89" s="159"/>
      <c r="B89" s="162"/>
      <c r="C89" s="165"/>
      <c r="D89" s="159"/>
      <c r="E89" s="168"/>
      <c r="F89" s="171"/>
      <c r="G89" s="117">
        <v>7.4509999999999996</v>
      </c>
      <c r="H89" s="9"/>
      <c r="I89" s="171"/>
      <c r="J89" s="126"/>
      <c r="K89" s="1"/>
      <c r="L89" s="34"/>
      <c r="M89" s="9">
        <v>0.01</v>
      </c>
      <c r="N89" s="171"/>
      <c r="O89" s="53">
        <v>975124.19</v>
      </c>
      <c r="P89" s="34">
        <v>975.1</v>
      </c>
      <c r="Q89" s="34">
        <v>975.1</v>
      </c>
      <c r="R89" s="34">
        <v>975.1</v>
      </c>
    </row>
    <row r="90" spans="1:18" x14ac:dyDescent="0.3">
      <c r="A90" s="159"/>
      <c r="B90" s="162"/>
      <c r="C90" s="165"/>
      <c r="D90" s="159"/>
      <c r="E90" s="168"/>
      <c r="F90" s="171"/>
      <c r="G90" s="117">
        <v>0.72919999999999996</v>
      </c>
      <c r="H90" s="9"/>
      <c r="I90" s="171"/>
      <c r="J90" s="126"/>
      <c r="K90" s="1"/>
      <c r="L90" s="34"/>
      <c r="M90" s="9">
        <v>0.01</v>
      </c>
      <c r="N90" s="171"/>
      <c r="O90" s="53">
        <v>55105.56</v>
      </c>
      <c r="P90" s="34">
        <v>55.1</v>
      </c>
      <c r="Q90" s="34">
        <v>55.1</v>
      </c>
      <c r="R90" s="34">
        <v>55.1</v>
      </c>
    </row>
    <row r="91" spans="1:18" ht="51" customHeight="1" x14ac:dyDescent="0.3">
      <c r="A91" s="160"/>
      <c r="B91" s="163"/>
      <c r="C91" s="166"/>
      <c r="D91" s="160"/>
      <c r="E91" s="169"/>
      <c r="F91" s="172"/>
      <c r="G91" s="117">
        <v>4.7781000000000002</v>
      </c>
      <c r="H91" s="9"/>
      <c r="I91" s="172"/>
      <c r="J91" s="126"/>
      <c r="K91" s="1"/>
      <c r="L91" s="34"/>
      <c r="M91" s="9">
        <v>0.01</v>
      </c>
      <c r="N91" s="172"/>
      <c r="O91" s="53">
        <v>625317.52</v>
      </c>
      <c r="P91" s="34">
        <v>625.29999999999995</v>
      </c>
      <c r="Q91" s="34">
        <v>625.29999999999995</v>
      </c>
      <c r="R91" s="34">
        <v>625.29999999999995</v>
      </c>
    </row>
    <row r="92" spans="1:18" s="47" customFormat="1" ht="44.25" customHeight="1" x14ac:dyDescent="0.3">
      <c r="A92" s="186" t="s">
        <v>51</v>
      </c>
      <c r="B92" s="186"/>
      <c r="C92" s="187"/>
      <c r="D92" s="187"/>
      <c r="E92" s="187"/>
      <c r="F92" s="187"/>
      <c r="G92" s="187"/>
      <c r="H92" s="187"/>
      <c r="I92" s="187"/>
      <c r="J92" s="187"/>
      <c r="K92" s="130">
        <f>K6+K11+K15+K18+K37+K39+K42+K62+K35</f>
        <v>646173652.42999995</v>
      </c>
      <c r="L92" s="130">
        <f>L6+L11+L15+L18+L37+L39+L42+L62+L35</f>
        <v>668662.39999999991</v>
      </c>
      <c r="M92" s="130"/>
      <c r="N92" s="130"/>
      <c r="O92" s="130"/>
      <c r="P92" s="130">
        <f>P6+P11+P15+P18+P37+P39+P42+P62+P35</f>
        <v>705401.90000000014</v>
      </c>
      <c r="Q92" s="130">
        <f>Q6+Q11+Q15+Q18+Q37+Q39+Q42+Q62+Q35</f>
        <v>734343.8</v>
      </c>
      <c r="R92" s="130">
        <f>R6+R11+R15+R18+R37+R39+R42+R62+R35</f>
        <v>381624.6</v>
      </c>
    </row>
    <row r="93" spans="1:18" x14ac:dyDescent="0.3">
      <c r="P93" s="135"/>
      <c r="Q93" s="135"/>
      <c r="R93" s="135"/>
    </row>
    <row r="95" spans="1:18" x14ac:dyDescent="0.3">
      <c r="P95" s="52"/>
    </row>
    <row r="96" spans="1:18" x14ac:dyDescent="0.3">
      <c r="P96" s="112"/>
      <c r="Q96" s="112"/>
      <c r="R96" s="112"/>
    </row>
  </sheetData>
  <autoFilter ref="A5:R92"/>
  <mergeCells count="95">
    <mergeCell ref="O13:O14"/>
    <mergeCell ref="P13:P14"/>
    <mergeCell ref="Q13:Q14"/>
    <mergeCell ref="R13:R14"/>
    <mergeCell ref="G13:G14"/>
    <mergeCell ref="L13:L14"/>
    <mergeCell ref="N13:N14"/>
    <mergeCell ref="I13:I14"/>
    <mergeCell ref="J13:J14"/>
    <mergeCell ref="K13:K14"/>
    <mergeCell ref="A13:A14"/>
    <mergeCell ref="B13:B14"/>
    <mergeCell ref="C13:C14"/>
    <mergeCell ref="D13:D14"/>
    <mergeCell ref="E13:E14"/>
    <mergeCell ref="F54:F57"/>
    <mergeCell ref="F48:F53"/>
    <mergeCell ref="G44:G45"/>
    <mergeCell ref="L44:L45"/>
    <mergeCell ref="G46:G47"/>
    <mergeCell ref="F44:F45"/>
    <mergeCell ref="N55:N57"/>
    <mergeCell ref="I55:I57"/>
    <mergeCell ref="N44:N47"/>
    <mergeCell ref="I44:I47"/>
    <mergeCell ref="L46:L47"/>
    <mergeCell ref="I49:I53"/>
    <mergeCell ref="N49:N53"/>
    <mergeCell ref="A92:B92"/>
    <mergeCell ref="C92:J92"/>
    <mergeCell ref="I59:I61"/>
    <mergeCell ref="F58:F61"/>
    <mergeCell ref="C77:C79"/>
    <mergeCell ref="B77:B79"/>
    <mergeCell ref="A77:A79"/>
    <mergeCell ref="F80:F86"/>
    <mergeCell ref="I81:I86"/>
    <mergeCell ref="E58:E61"/>
    <mergeCell ref="D58:D61"/>
    <mergeCell ref="D77:D79"/>
    <mergeCell ref="I78:I79"/>
    <mergeCell ref="A87:A91"/>
    <mergeCell ref="B87:B91"/>
    <mergeCell ref="C87:C91"/>
    <mergeCell ref="C54:C57"/>
    <mergeCell ref="D54:D57"/>
    <mergeCell ref="D48:D53"/>
    <mergeCell ref="E48:E53"/>
    <mergeCell ref="A54:A57"/>
    <mergeCell ref="B54:B57"/>
    <mergeCell ref="E54:E57"/>
    <mergeCell ref="A46:A47"/>
    <mergeCell ref="E46:E47"/>
    <mergeCell ref="F46:F47"/>
    <mergeCell ref="A3:A4"/>
    <mergeCell ref="A44:A45"/>
    <mergeCell ref="B44:B45"/>
    <mergeCell ref="B3:B4"/>
    <mergeCell ref="D43:D47"/>
    <mergeCell ref="D3:D4"/>
    <mergeCell ref="B46:B47"/>
    <mergeCell ref="C46:C47"/>
    <mergeCell ref="C44:C45"/>
    <mergeCell ref="E44:E45"/>
    <mergeCell ref="F13:F14"/>
    <mergeCell ref="E3:E4"/>
    <mergeCell ref="F3:F4"/>
    <mergeCell ref="A1:R1"/>
    <mergeCell ref="N3:N4"/>
    <mergeCell ref="O3:O4"/>
    <mergeCell ref="C3:C4"/>
    <mergeCell ref="L3:L4"/>
    <mergeCell ref="M3:M4"/>
    <mergeCell ref="P3:P4"/>
    <mergeCell ref="Q3:R3"/>
    <mergeCell ref="G3:G4"/>
    <mergeCell ref="H3:H4"/>
    <mergeCell ref="I3:I4"/>
    <mergeCell ref="J3:J4"/>
    <mergeCell ref="K3:K4"/>
    <mergeCell ref="N78:N79"/>
    <mergeCell ref="E77:E79"/>
    <mergeCell ref="F77:F79"/>
    <mergeCell ref="N59:N61"/>
    <mergeCell ref="N81:N86"/>
    <mergeCell ref="D87:D91"/>
    <mergeCell ref="E87:E91"/>
    <mergeCell ref="F87:F91"/>
    <mergeCell ref="I88:I91"/>
    <mergeCell ref="N88:N91"/>
    <mergeCell ref="A80:A86"/>
    <mergeCell ref="B80:B86"/>
    <mergeCell ref="C80:C86"/>
    <mergeCell ref="D80:D86"/>
    <mergeCell ref="E80:E86"/>
  </mergeCells>
  <printOptions horizontalCentered="1"/>
  <pageMargins left="0.19685039370078741" right="0.19685039370078741" top="0.39370078740157483" bottom="0.39370078740157483" header="0.19685039370078741" footer="0.19685039370078741"/>
  <pageSetup paperSize="256" scale="38" fitToHeight="0" orientation="landscape" horizontalDpi="300" verticalDpi="300" r:id="rId1"/>
  <headerFooter>
    <oddFooter>&amp;C&amp;"Times New Roman,звичайний"&amp;14&amp;P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Космос+літак 2021-2023</vt:lpstr>
      <vt:lpstr>'Космос+літак 2021-2023'!Заголовки_для_друку</vt:lpstr>
      <vt:lpstr>'Космос+літак 2021-2023'!Область_друку</vt:lpstr>
    </vt:vector>
  </TitlesOfParts>
  <Company>MINFIN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Хажанець Тетяна Петрівна</dc:creator>
  <cp:lastModifiedBy>Марценюк Сергій Климович</cp:lastModifiedBy>
  <cp:lastPrinted>2021-09-12T08:45:32Z</cp:lastPrinted>
  <dcterms:created xsi:type="dcterms:W3CDTF">2019-09-03T07:17:12Z</dcterms:created>
  <dcterms:modified xsi:type="dcterms:W3CDTF">2021-09-12T08:45:39Z</dcterms:modified>
</cp:coreProperties>
</file>